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hidePivotFieldList="1" defaultThemeVersion="124226"/>
  <mc:AlternateContent xmlns:mc="http://schemas.openxmlformats.org/markup-compatibility/2006">
    <mc:Choice Requires="x15">
      <x15ac:absPath xmlns:x15ac="http://schemas.microsoft.com/office/spreadsheetml/2010/11/ac" url="/Users/pboyes/COVESA/board meetings/"/>
    </mc:Choice>
  </mc:AlternateContent>
  <xr:revisionPtr revIDLastSave="0" documentId="8_{AEC19FDA-9DA5-CE48-AA3D-6CDE2D627BFA}" xr6:coauthVersionLast="47" xr6:coauthVersionMax="47" xr10:uidLastSave="{00000000-0000-0000-0000-000000000000}"/>
  <bookViews>
    <workbookView xWindow="-51200" yWindow="500" windowWidth="51200" windowHeight="26640" xr2:uid="{00000000-000D-0000-FFFF-FFFF00000000}"/>
  </bookViews>
  <sheets>
    <sheet name="Dashboard" sheetId="8" r:id="rId1"/>
    <sheet name="Detailed Member Analysis" sheetId="1" r:id="rId2"/>
    <sheet name="Members from Weekly Report" sheetId="2" r:id="rId3"/>
    <sheet name="Member Status" sheetId="9" r:id="rId4"/>
  </sheets>
  <definedNames>
    <definedName name="_xlnm._FilterDatabase" localSheetId="0" hidden="1">Dashboard!$A$4:$H$80</definedName>
    <definedName name="_xlnm._FilterDatabase" localSheetId="1" hidden="1">'Detailed Member Analysis'!$A$4:$AT$84</definedName>
    <definedName name="AMM">'Detailed Member Analysis'!$AK$5:$AK$83</definedName>
    <definedName name="marketing">'Detailed Member Analysis'!$AJ$5:$AJ$83</definedName>
    <definedName name="member_level">'Detailed Member Analysis'!$H$5:$H$83</definedName>
    <definedName name="members">'Members from Weekly Report'!$A:$Y</definedName>
    <definedName name="primary">'Members from Weekly Report'!$A$1:$Y$139</definedName>
    <definedName name="showcase">'Detailed Member Analysis'!$AM$5:$AM$83</definedName>
    <definedName name="Slicer_Membership_Level">#N/A</definedName>
    <definedName name="target">'Detailed Member Analysis'!$AN$5:$AN$83</definedName>
    <definedName name="technical">'Detailed Member Analysis'!$AH$5:$AH$83</definedName>
  </definedNames>
  <calcPr calcId="191029"/>
  <pivotCaches>
    <pivotCache cacheId="65" r:id="rId5"/>
  </pivotCaches>
  <extLst>
    <ext xmlns:x14="http://schemas.microsoft.com/office/spreadsheetml/2009/9/main" uri="{BBE1A952-AA13-448e-AADC-164F8A28A991}">
      <x14:slicerCaches>
        <x14:slicerCache r:id="rId6"/>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0" i="8" l="1"/>
  <c r="I79" i="8"/>
  <c r="I78" i="8"/>
  <c r="I77" i="8"/>
  <c r="I76" i="8"/>
  <c r="I75" i="8"/>
  <c r="I74" i="8"/>
  <c r="I73" i="8"/>
  <c r="I72" i="8"/>
  <c r="I71" i="8"/>
  <c r="I70" i="8"/>
  <c r="I69" i="8"/>
  <c r="I68" i="8"/>
  <c r="I67" i="8"/>
  <c r="I66" i="8"/>
  <c r="I65" i="8"/>
  <c r="I64" i="8"/>
  <c r="I63" i="8"/>
  <c r="I62" i="8"/>
  <c r="I61" i="8"/>
  <c r="I60" i="8"/>
  <c r="I59" i="8"/>
  <c r="I58" i="8"/>
  <c r="I57" i="8"/>
  <c r="I56" i="8"/>
  <c r="I55" i="8"/>
  <c r="I54" i="8"/>
  <c r="I53" i="8"/>
  <c r="I52" i="8"/>
  <c r="I51" i="8"/>
  <c r="I50" i="8"/>
  <c r="I49" i="8"/>
  <c r="I48" i="8"/>
  <c r="I47" i="8"/>
  <c r="I46" i="8"/>
  <c r="I45" i="8"/>
  <c r="I44" i="8"/>
  <c r="I43" i="8"/>
  <c r="I42" i="8"/>
  <c r="I41" i="8"/>
  <c r="I40" i="8"/>
  <c r="I39" i="8"/>
  <c r="I38" i="8"/>
  <c r="I37" i="8"/>
  <c r="I36" i="8"/>
  <c r="I35" i="8"/>
  <c r="I34" i="8"/>
  <c r="I33" i="8"/>
  <c r="I32" i="8"/>
  <c r="I31" i="8"/>
  <c r="I30" i="8"/>
  <c r="I29" i="8"/>
  <c r="I28" i="8"/>
  <c r="I27" i="8"/>
  <c r="I26" i="8"/>
  <c r="I25" i="8"/>
  <c r="I24" i="8"/>
  <c r="I23" i="8"/>
  <c r="I22" i="8"/>
  <c r="I21" i="8"/>
  <c r="I20" i="8"/>
  <c r="I19" i="8"/>
  <c r="I18" i="8"/>
  <c r="I17" i="8"/>
  <c r="I16" i="8"/>
  <c r="I15" i="8"/>
  <c r="I14" i="8"/>
  <c r="I13" i="8"/>
  <c r="I12" i="8"/>
  <c r="I11" i="8"/>
  <c r="I10" i="8"/>
  <c r="I9" i="8"/>
  <c r="I8" i="8"/>
  <c r="I7" i="8"/>
  <c r="I5" i="8"/>
  <c r="I6" i="8"/>
  <c r="I90" i="8"/>
  <c r="I89" i="8"/>
  <c r="I88" i="8"/>
  <c r="I87" i="8"/>
  <c r="I86" i="8"/>
  <c r="I84" i="8"/>
  <c r="H90" i="8"/>
  <c r="H89" i="8"/>
  <c r="H88" i="8"/>
  <c r="H87" i="8"/>
  <c r="H86" i="8"/>
  <c r="H84" i="8"/>
  <c r="G84" i="8"/>
  <c r="F84" i="8"/>
  <c r="E84" i="8"/>
  <c r="D52" i="8"/>
  <c r="D65" i="8"/>
  <c r="D51" i="8"/>
  <c r="D64" i="8"/>
  <c r="D63" i="8"/>
  <c r="D50" i="8"/>
  <c r="D49" i="8"/>
  <c r="D48" i="8"/>
  <c r="D47" i="8"/>
  <c r="D46" i="8"/>
  <c r="D45" i="8"/>
  <c r="D44" i="8"/>
  <c r="D43" i="8"/>
  <c r="D80" i="8"/>
  <c r="D42" i="8"/>
  <c r="D79" i="8"/>
  <c r="D41" i="8"/>
  <c r="D62" i="8"/>
  <c r="D40" i="8"/>
  <c r="D61" i="8"/>
  <c r="D39" i="8"/>
  <c r="D78" i="8"/>
  <c r="D38" i="8"/>
  <c r="D37" i="8"/>
  <c r="D36" i="8"/>
  <c r="D35" i="8"/>
  <c r="D77" i="8"/>
  <c r="D76" i="8"/>
  <c r="D34" i="8"/>
  <c r="D75" i="8"/>
  <c r="D33" i="8"/>
  <c r="D60" i="8"/>
  <c r="D32" i="8"/>
  <c r="D31" i="8"/>
  <c r="D30" i="8"/>
  <c r="D74" i="8"/>
  <c r="D73" i="8"/>
  <c r="D59" i="8"/>
  <c r="D29" i="8"/>
  <c r="D28" i="8"/>
  <c r="D27" i="8"/>
  <c r="D26" i="8"/>
  <c r="D58" i="8"/>
  <c r="D72" i="8"/>
  <c r="D57" i="8"/>
  <c r="D25" i="8"/>
  <c r="D71" i="8"/>
  <c r="D24" i="8"/>
  <c r="D23" i="8"/>
  <c r="D70" i="8"/>
  <c r="D22" i="8"/>
  <c r="D69" i="8"/>
  <c r="D21" i="8"/>
  <c r="D20" i="8"/>
  <c r="D19" i="8"/>
  <c r="D18" i="8"/>
  <c r="D17" i="8"/>
  <c r="D16" i="8"/>
  <c r="D15" i="8"/>
  <c r="D56" i="8"/>
  <c r="D55" i="8"/>
  <c r="D14" i="8"/>
  <c r="D68" i="8"/>
  <c r="D13" i="8"/>
  <c r="D12" i="8"/>
  <c r="D11" i="8"/>
  <c r="D54" i="8"/>
  <c r="D10" i="8"/>
  <c r="D9" i="8"/>
  <c r="D8" i="8"/>
  <c r="D67" i="8"/>
  <c r="D7" i="8"/>
  <c r="D66" i="8"/>
  <c r="D6" i="8"/>
  <c r="D5" i="8"/>
  <c r="D53" i="8"/>
  <c r="S84" i="1" l="1"/>
  <c r="R84" i="1"/>
  <c r="Q84" i="1"/>
  <c r="G84" i="1" l="1"/>
  <c r="F84" i="1"/>
  <c r="E84" i="1"/>
  <c r="AF84" i="1" l="1"/>
  <c r="AL84" i="1"/>
  <c r="J84" i="1" l="1"/>
  <c r="I84" i="1"/>
  <c r="AO84" i="1" l="1"/>
  <c r="AN84" i="1"/>
  <c r="AM84" i="1"/>
  <c r="AK84" i="1"/>
  <c r="AJ84" i="1"/>
  <c r="AI84" i="1"/>
  <c r="AH84" i="1"/>
  <c r="AG84" i="1"/>
  <c r="AE84" i="1"/>
  <c r="AD84" i="1"/>
  <c r="AC84" i="1"/>
  <c r="AB84" i="1"/>
  <c r="AA84" i="1"/>
  <c r="Z84" i="1"/>
  <c r="Y84" i="1"/>
  <c r="X84" i="1"/>
  <c r="W84" i="1"/>
  <c r="V84" i="1"/>
  <c r="U84" i="1"/>
  <c r="T84" i="1"/>
  <c r="P84" i="1"/>
  <c r="O84" i="1"/>
  <c r="N84" i="1"/>
  <c r="M84" i="1"/>
  <c r="L84" i="1"/>
  <c r="K84" i="1"/>
  <c r="AP84" i="1"/>
  <c r="D66" i="1" l="1"/>
  <c r="D77" i="1"/>
  <c r="D75" i="1"/>
  <c r="D71" i="1"/>
  <c r="D70" i="1"/>
  <c r="D69" i="1"/>
  <c r="D68" i="1"/>
  <c r="D65" i="1"/>
  <c r="D63" i="1"/>
  <c r="D58" i="1"/>
  <c r="D56" i="1"/>
  <c r="D47" i="1"/>
  <c r="D43" i="1"/>
  <c r="D41" i="1"/>
  <c r="D38" i="1"/>
  <c r="D36" i="1"/>
  <c r="D35" i="1"/>
  <c r="D34" i="1"/>
  <c r="D26" i="1"/>
  <c r="D23" i="1"/>
  <c r="D19" i="1"/>
  <c r="D13" i="1"/>
  <c r="D10" i="1"/>
  <c r="D7" i="1"/>
  <c r="D5" i="1"/>
  <c r="D48" i="1"/>
  <c r="D28" i="1"/>
  <c r="D80" i="1"/>
  <c r="D72" i="1"/>
  <c r="D60" i="1"/>
  <c r="D57" i="1"/>
  <c r="D39" i="1"/>
  <c r="D32" i="1"/>
  <c r="D30" i="1"/>
  <c r="D21" i="1"/>
  <c r="D64" i="1"/>
  <c r="D27" i="1"/>
  <c r="D16" i="1"/>
  <c r="D55" i="1"/>
  <c r="D79" i="1"/>
  <c r="D78" i="1"/>
  <c r="D74" i="1"/>
  <c r="D73" i="1"/>
  <c r="D67" i="1"/>
  <c r="D62" i="1"/>
  <c r="D61" i="1"/>
  <c r="D59" i="1"/>
  <c r="D54" i="1"/>
  <c r="D53" i="1"/>
  <c r="D52" i="1"/>
  <c r="D51" i="1"/>
  <c r="D50" i="1"/>
  <c r="D49" i="1"/>
  <c r="D46" i="1"/>
  <c r="D45" i="1"/>
  <c r="D44" i="1"/>
  <c r="D42" i="1"/>
  <c r="D40" i="1"/>
  <c r="D37" i="1"/>
  <c r="D33" i="1"/>
  <c r="D31" i="1"/>
  <c r="D29" i="1"/>
  <c r="D25" i="1"/>
  <c r="D24" i="1"/>
  <c r="D22" i="1"/>
  <c r="D20" i="1"/>
  <c r="D18" i="1"/>
  <c r="D17" i="1"/>
  <c r="D15" i="1"/>
  <c r="D14" i="1"/>
  <c r="D12" i="1"/>
  <c r="D11" i="1"/>
  <c r="D9" i="1"/>
  <c r="D8" i="1"/>
  <c r="D6" i="1"/>
  <c r="D76" i="1"/>
  <c r="R162" i="2"/>
  <c r="R128" i="2"/>
  <c r="R82" i="2"/>
  <c r="R59" i="2"/>
  <c r="R49" i="2"/>
  <c r="H90" i="1" l="1"/>
  <c r="H89" i="1"/>
  <c r="H88" i="1"/>
  <c r="H87" i="1"/>
  <c r="H86" i="1"/>
  <c r="H8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MSI-PC</author>
  </authors>
  <commentList>
    <comment ref="T6" authorId="0" shapeId="0" xr:uid="{00000000-0006-0000-0000-000001000000}">
      <text>
        <r>
          <rPr>
            <b/>
            <sz val="9"/>
            <color indexed="81"/>
            <rFont val="Tahoma"/>
            <family val="2"/>
          </rPr>
          <t>MSI-PC:</t>
        </r>
        <r>
          <rPr>
            <sz val="9"/>
            <color indexed="81"/>
            <rFont val="Tahoma"/>
            <family val="2"/>
          </rPr>
          <t xml:space="preserve">
they have 2 talks on VSS integration
</t>
        </r>
      </text>
    </comment>
  </commentList>
</comments>
</file>

<file path=xl/sharedStrings.xml><?xml version="1.0" encoding="utf-8"?>
<sst xmlns="http://schemas.openxmlformats.org/spreadsheetml/2006/main" count="4773" uniqueCount="1404">
  <si>
    <t>Company</t>
  </si>
  <si>
    <t>Join Date</t>
  </si>
  <si>
    <t>Industry</t>
  </si>
  <si>
    <t>Tier 1</t>
  </si>
  <si>
    <t>Silicon</t>
  </si>
  <si>
    <t>OEM</t>
  </si>
  <si>
    <t>Cinemo GmbH</t>
  </si>
  <si>
    <t>CTAG</t>
  </si>
  <si>
    <t>Other</t>
  </si>
  <si>
    <t>Garmin Switzerland GmbH</t>
  </si>
  <si>
    <t>Honda R&amp;D Europe</t>
  </si>
  <si>
    <t>NXP Semiconductors Netherlands B.V.</t>
  </si>
  <si>
    <t>OBIGO Inc.</t>
  </si>
  <si>
    <t>The Qt Company</t>
  </si>
  <si>
    <t>Tuxera Inc.</t>
  </si>
  <si>
    <t>BMW AG</t>
  </si>
  <si>
    <t>Charter</t>
  </si>
  <si>
    <t>Core</t>
  </si>
  <si>
    <t>ARM LTD</t>
  </si>
  <si>
    <t>Denso Corporation</t>
  </si>
  <si>
    <t>Hyundai Mobis Co., Ltd</t>
  </si>
  <si>
    <t>Hyundai Motor Group</t>
  </si>
  <si>
    <t>Renesas Electronics</t>
  </si>
  <si>
    <t>company_name</t>
  </si>
  <si>
    <t>Join_Date</t>
  </si>
  <si>
    <t>URL</t>
  </si>
  <si>
    <t>Level</t>
  </si>
  <si>
    <t>Company_Status</t>
  </si>
  <si>
    <t>Prim</t>
  </si>
  <si>
    <t>Secondary</t>
  </si>
  <si>
    <t>PR</t>
  </si>
  <si>
    <t>Billing</t>
  </si>
  <si>
    <t>Marketing</t>
  </si>
  <si>
    <t>Technical</t>
  </si>
  <si>
    <t>Showcase</t>
  </si>
  <si>
    <t>Title</t>
  </si>
  <si>
    <t>First_Name</t>
  </si>
  <si>
    <t>Last_Name</t>
  </si>
  <si>
    <t>Email</t>
  </si>
  <si>
    <t>Phone</t>
  </si>
  <si>
    <t>Address1</t>
  </si>
  <si>
    <t>Address2</t>
  </si>
  <si>
    <t>City</t>
  </si>
  <si>
    <t>State_Province</t>
  </si>
  <si>
    <t>Country</t>
  </si>
  <si>
    <t>postalCode</t>
  </si>
  <si>
    <t>Contact_Status</t>
  </si>
  <si>
    <t>Current</t>
  </si>
  <si>
    <t>YES</t>
  </si>
  <si>
    <t>-</t>
  </si>
  <si>
    <t>Active</t>
  </si>
  <si>
    <t>Massimo</t>
  </si>
  <si>
    <t>London</t>
  </si>
  <si>
    <t>United Kingdom</t>
  </si>
  <si>
    <t>Germany</t>
  </si>
  <si>
    <t>Aichi</t>
  </si>
  <si>
    <t>Japan</t>
  </si>
  <si>
    <t>President</t>
  </si>
  <si>
    <t>VP, Marketing</t>
  </si>
  <si>
    <t>Washington</t>
  </si>
  <si>
    <t>United States</t>
  </si>
  <si>
    <t>CTO</t>
  </si>
  <si>
    <t>Scott</t>
  </si>
  <si>
    <t>Belgium</t>
  </si>
  <si>
    <t>CEO</t>
  </si>
  <si>
    <t>India</t>
  </si>
  <si>
    <t>Accounts</t>
  </si>
  <si>
    <t>Payable</t>
  </si>
  <si>
    <t>2009-09-04T00:00:00-05:00</t>
  </si>
  <si>
    <t>http://www.alpine.com</t>
  </si>
  <si>
    <t>Rainer</t>
  </si>
  <si>
    <t>Fischer</t>
  </si>
  <si>
    <t>rainer.fischer@alpine.de</t>
  </si>
  <si>
    <t>.</t>
  </si>
  <si>
    <t>Takeshi</t>
  </si>
  <si>
    <t>Kurosawa</t>
  </si>
  <si>
    <t>t-kurosawa@apn.alpine.co.jp</t>
  </si>
  <si>
    <t>20-1 Yoshima Industrial Park</t>
  </si>
  <si>
    <t>Iwaki</t>
  </si>
  <si>
    <t>Fukushima</t>
  </si>
  <si>
    <t>970-1192</t>
  </si>
  <si>
    <t>Klaus</t>
  </si>
  <si>
    <t>Eitzenberger</t>
  </si>
  <si>
    <t>klaus.eitzenberger@alpine.de</t>
  </si>
  <si>
    <t>Wilhelm-Wagenfeld Str. 1-3</t>
  </si>
  <si>
    <t>Munich</t>
  </si>
  <si>
    <t>John</t>
  </si>
  <si>
    <t>California</t>
  </si>
  <si>
    <t>Silicon or Semiconductor</t>
  </si>
  <si>
    <t>Massachusetts</t>
  </si>
  <si>
    <t>Canada</t>
  </si>
  <si>
    <t>Managing Director</t>
  </si>
  <si>
    <t>Paris</t>
  </si>
  <si>
    <t>France</t>
  </si>
  <si>
    <t>Thomas</t>
  </si>
  <si>
    <t>2010-01-27T00:00:00-06:00</t>
  </si>
  <si>
    <t>http://www.arm.com/</t>
  </si>
  <si>
    <t>FAO Accounts Payable</t>
  </si>
  <si>
    <t>110 Fulbourn Road</t>
  </si>
  <si>
    <t>Cambridge</t>
  </si>
  <si>
    <t>CB1 9NJ</t>
  </si>
  <si>
    <t>Carlsbad</t>
  </si>
  <si>
    <t>Sunnyvale</t>
  </si>
  <si>
    <t>Controller</t>
  </si>
  <si>
    <t>Berlin</t>
  </si>
  <si>
    <t>CFO</t>
  </si>
  <si>
    <t>China</t>
  </si>
  <si>
    <t>Waltham</t>
  </si>
  <si>
    <t>Michael</t>
  </si>
  <si>
    <t>2009-03-16T00:00:00-05:00</t>
  </si>
  <si>
    <t>http://www.bmw.com</t>
  </si>
  <si>
    <t>Graham</t>
  </si>
  <si>
    <t>Smethurst</t>
  </si>
  <si>
    <t>graham.smethurst@bmw.de</t>
  </si>
  <si>
    <t>89.382.52307</t>
  </si>
  <si>
    <t>Max-Diamand Strasse 13</t>
  </si>
  <si>
    <t>Bavaria</t>
  </si>
  <si>
    <t>Kreditorische Abrechnung</t>
  </si>
  <si>
    <t>MÃ¼nchen</t>
  </si>
  <si>
    <t>Kim</t>
  </si>
  <si>
    <t>Richard</t>
  </si>
  <si>
    <t>2009-12-04T00:00:00-06:00</t>
  </si>
  <si>
    <t>http://www.cinemo.com</t>
  </si>
  <si>
    <t xml:space="preserve">Vice President Product &amp; Business Development </t>
  </si>
  <si>
    <t>Ivan</t>
  </si>
  <si>
    <t>Dimkovic</t>
  </si>
  <si>
    <t>idimkovic@cinemo.com</t>
  </si>
  <si>
    <t>Kaiserstr. 72</t>
  </si>
  <si>
    <t>Karlsruhe</t>
  </si>
  <si>
    <t>VP Sales and Operations</t>
  </si>
  <si>
    <t>Elif</t>
  </si>
  <si>
    <t>EdÃ©</t>
  </si>
  <si>
    <t>eede@cinemo.com</t>
  </si>
  <si>
    <t>+49 175 2449 053</t>
  </si>
  <si>
    <t>Stephen</t>
  </si>
  <si>
    <t>Jones</t>
  </si>
  <si>
    <t>VP of Business Development</t>
  </si>
  <si>
    <t>Illinois</t>
  </si>
  <si>
    <t>2010-11-29T00:00:00-06:00</t>
  </si>
  <si>
    <t>http://www.ctag.com</t>
  </si>
  <si>
    <t>Electronica and ITS Director</t>
  </si>
  <si>
    <t>Francisco</t>
  </si>
  <si>
    <t>Sanchez</t>
  </si>
  <si>
    <t>francisco.sanchez@ctag.com</t>
  </si>
  <si>
    <t xml:space="preserve">Polfgono Industrial a Granxa Calle A </t>
  </si>
  <si>
    <t>Parcelan 249-250</t>
  </si>
  <si>
    <t>Porrifio</t>
  </si>
  <si>
    <t>Pontevedra</t>
  </si>
  <si>
    <t>Spain</t>
  </si>
  <si>
    <t>Per</t>
  </si>
  <si>
    <t>Sweden</t>
  </si>
  <si>
    <t>Lisa</t>
  </si>
  <si>
    <t>2011-03-04T00:00:00-06:00</t>
  </si>
  <si>
    <t>http://www.denso.co.jp</t>
  </si>
  <si>
    <t>Project General Manager</t>
  </si>
  <si>
    <t>Ken</t>
  </si>
  <si>
    <t>Yaguchi</t>
  </si>
  <si>
    <t xml:space="preserve">ITS R&amp;D Department </t>
  </si>
  <si>
    <t>1-1 Showa-cho</t>
  </si>
  <si>
    <t>Kariya</t>
  </si>
  <si>
    <t>444-8661</t>
  </si>
  <si>
    <t>Kazuo</t>
  </si>
  <si>
    <t>Tsubouchi</t>
  </si>
  <si>
    <t>Chandler</t>
  </si>
  <si>
    <t>Arizona</t>
  </si>
  <si>
    <t>Director</t>
  </si>
  <si>
    <t>Park</t>
  </si>
  <si>
    <t>South Korea</t>
  </si>
  <si>
    <t>Poland</t>
  </si>
  <si>
    <t>Piotr</t>
  </si>
  <si>
    <t>Krakow</t>
  </si>
  <si>
    <t>NA</t>
  </si>
  <si>
    <t>Accounts Payable</t>
  </si>
  <si>
    <t>Associate</t>
  </si>
  <si>
    <t>New Not Paid</t>
  </si>
  <si>
    <t>2011-10-14T00:00:00-05:00</t>
  </si>
  <si>
    <t>Austin</t>
  </si>
  <si>
    <t>Texas</t>
  </si>
  <si>
    <t>Ragan</t>
  </si>
  <si>
    <t>Dunham</t>
  </si>
  <si>
    <t>Markus</t>
  </si>
  <si>
    <t>2010-02-04T00:00:00-06:00</t>
  </si>
  <si>
    <t>http://www.garmin.com</t>
  </si>
  <si>
    <t>Corporate Communications Senior Manager</t>
  </si>
  <si>
    <t>Ted</t>
  </si>
  <si>
    <t>Gartner</t>
  </si>
  <si>
    <t>ted.gartner@garmin.com</t>
  </si>
  <si>
    <t>913-440-1240</t>
  </si>
  <si>
    <t>1200 E. 151st Street</t>
  </si>
  <si>
    <t>Olathe</t>
  </si>
  <si>
    <t>Kansas</t>
  </si>
  <si>
    <t xml:space="preserve">Director Mobile &amp; OEM Marketing </t>
  </si>
  <si>
    <t>Roger</t>
  </si>
  <si>
    <t>Jollis</t>
  </si>
  <si>
    <t>roger.jollis@garmin.com</t>
  </si>
  <si>
    <t>913-440-2089</t>
  </si>
  <si>
    <t>21680 Gateway Center Drive</t>
  </si>
  <si>
    <t>Suite 170</t>
  </si>
  <si>
    <t>Diamond Bar</t>
  </si>
  <si>
    <t>Eugene</t>
  </si>
  <si>
    <t>Kheyfets</t>
  </si>
  <si>
    <t>Eugene.kheyfets@garmin.com</t>
  </si>
  <si>
    <t>Karnataka</t>
  </si>
  <si>
    <t>Program Manager</t>
  </si>
  <si>
    <t>Matt</t>
  </si>
  <si>
    <t>Virginia</t>
  </si>
  <si>
    <t>Seoul</t>
  </si>
  <si>
    <t>2011-04-29T00:00:00-05:00</t>
  </si>
  <si>
    <t>Chris</t>
  </si>
  <si>
    <t>Project Researcher</t>
  </si>
  <si>
    <t>Cheree Anne</t>
  </si>
  <si>
    <t>Schepp</t>
  </si>
  <si>
    <t>cheree_anne_schepp@de.hrdeu.com</t>
  </si>
  <si>
    <t>Carl-Legien-Strasse 30</t>
  </si>
  <si>
    <t>Offenbach</t>
  </si>
  <si>
    <t>D-63073</t>
  </si>
  <si>
    <t>General Manager</t>
  </si>
  <si>
    <t>Santa Clara</t>
  </si>
  <si>
    <t>Steven</t>
  </si>
  <si>
    <t>2011-02-23T00:00:00-06:00</t>
  </si>
  <si>
    <t>http://www.mobis.co.kr/eng</t>
  </si>
  <si>
    <t>Chief Research Engineer</t>
  </si>
  <si>
    <t>Taeho</t>
  </si>
  <si>
    <t>Han</t>
  </si>
  <si>
    <t>thhan@mobis.co.kr</t>
  </si>
  <si>
    <t>Hyundai Mobis Co., Ltd, 80-9 Mabook-dong</t>
  </si>
  <si>
    <t>Giheung-gu</t>
  </si>
  <si>
    <t>Yongin-shi</t>
  </si>
  <si>
    <t>Gyunggi-do</t>
  </si>
  <si>
    <t>446-912</t>
  </si>
  <si>
    <t>Lee</t>
  </si>
  <si>
    <t>2010-05-03T00:00:00-05:00</t>
  </si>
  <si>
    <t>http://www.hyundai.com</t>
  </si>
  <si>
    <t>Haeyoung</t>
  </si>
  <si>
    <t>Kwon</t>
  </si>
  <si>
    <t>hykwon@hyundai.com</t>
  </si>
  <si>
    <t>772-1, Jangduk-Dong</t>
  </si>
  <si>
    <t>Hwaseong-Si</t>
  </si>
  <si>
    <t>Gyeonggi-Do</t>
  </si>
  <si>
    <t>445-706</t>
  </si>
  <si>
    <t>Youngwoo</t>
  </si>
  <si>
    <t>Dresden</t>
  </si>
  <si>
    <t>Rene</t>
  </si>
  <si>
    <t>Director of Marketing</t>
  </si>
  <si>
    <t>Amy</t>
  </si>
  <si>
    <t>http://www.intel.com/</t>
  </si>
  <si>
    <t>5000 W. Chandler Blvd</t>
  </si>
  <si>
    <t>Head of Marketing</t>
  </si>
  <si>
    <t>Gyeonggi-do</t>
  </si>
  <si>
    <t>Hwang</t>
  </si>
  <si>
    <t>Powers</t>
  </si>
  <si>
    <t>Ottawa</t>
  </si>
  <si>
    <t>LG Electronics Inc.</t>
  </si>
  <si>
    <t>2010-06-25T00:00:00-05:00</t>
  </si>
  <si>
    <t>http://www.lge.com</t>
  </si>
  <si>
    <t>Senior Research Engineer (H/W)</t>
  </si>
  <si>
    <t>Junyong</t>
  </si>
  <si>
    <t>junyong.kim@lge.com</t>
  </si>
  <si>
    <t>Car Infotainment Develpment 3Gr, 221</t>
  </si>
  <si>
    <t>Yangjae-dong</t>
  </si>
  <si>
    <t>Seocho-gu</t>
  </si>
  <si>
    <t>137-130</t>
  </si>
  <si>
    <t>Principal Research Engineer (S/W)</t>
  </si>
  <si>
    <t>Changkyoung</t>
  </si>
  <si>
    <t>Yoon</t>
  </si>
  <si>
    <t>changkyoung.yoon@lge.com</t>
  </si>
  <si>
    <t>General Manager, Group Leader</t>
  </si>
  <si>
    <t>Wonyong</t>
  </si>
  <si>
    <t>wonyong.hwang@lge.com</t>
  </si>
  <si>
    <t>Jeon</t>
  </si>
  <si>
    <t>hyungjin.jeon@lge.com</t>
  </si>
  <si>
    <t>Ontario</t>
  </si>
  <si>
    <t>Jeremy</t>
  </si>
  <si>
    <t>San Francisco</t>
  </si>
  <si>
    <t>Stefanie</t>
  </si>
  <si>
    <t>www.daimler.com</t>
  </si>
  <si>
    <t>Stefan</t>
  </si>
  <si>
    <t>New Jersey</t>
  </si>
  <si>
    <t>Silicon or Semiconductor,Tier 1</t>
  </si>
  <si>
    <t>Michigan</t>
  </si>
  <si>
    <t>Shenyang</t>
  </si>
  <si>
    <t>Cohen</t>
  </si>
  <si>
    <t>COO</t>
  </si>
  <si>
    <t>Budapest</t>
  </si>
  <si>
    <t>Hungary</t>
  </si>
  <si>
    <t>Kevin</t>
  </si>
  <si>
    <t>Carlos</t>
  </si>
  <si>
    <t>2009-12-01T00:00:00-06:00</t>
  </si>
  <si>
    <t>http://www.nxp.com</t>
  </si>
  <si>
    <t>High Tech Campus 32</t>
  </si>
  <si>
    <t>Einhoven</t>
  </si>
  <si>
    <t>NB</t>
  </si>
  <si>
    <t>Netherlands</t>
  </si>
  <si>
    <t>5656AE</t>
  </si>
  <si>
    <t>Development Manager</t>
  </si>
  <si>
    <t>De Troch</t>
  </si>
  <si>
    <t>stefan.de.troch@nxp.com</t>
  </si>
  <si>
    <t>+32 16390833</t>
  </si>
  <si>
    <t>Interleuvenlaan 80</t>
  </si>
  <si>
    <t>Leuven</t>
  </si>
  <si>
    <t>B-3001</t>
  </si>
  <si>
    <t>Communication Manager</t>
  </si>
  <si>
    <t>Jansen</t>
  </si>
  <si>
    <t>rene.m.jansen@nxp.com</t>
  </si>
  <si>
    <t>+31 40 27 25411</t>
  </si>
  <si>
    <t>High Tech Campus 60</t>
  </si>
  <si>
    <t>Eindhoven</t>
  </si>
  <si>
    <t>5656AG</t>
  </si>
  <si>
    <t>Gerstweg 2</t>
  </si>
  <si>
    <t>Nijmegen</t>
  </si>
  <si>
    <t>http://www.obigo.com</t>
  </si>
  <si>
    <t>Project Management Officer</t>
  </si>
  <si>
    <t>Seunghyun</t>
  </si>
  <si>
    <t>seunghyun.kim@obigo.com</t>
  </si>
  <si>
    <t>3rd Fl, 338 Pangyo-ro, Seongnam-si</t>
  </si>
  <si>
    <t>463-400</t>
  </si>
  <si>
    <t>William</t>
  </si>
  <si>
    <t>william.han@obigo.com</t>
  </si>
  <si>
    <t>Steve</t>
  </si>
  <si>
    <t>Bajpai</t>
  </si>
  <si>
    <t>Anita</t>
  </si>
  <si>
    <t>Philippe</t>
  </si>
  <si>
    <t>2009-12-28T00:00:00-06:00</t>
  </si>
  <si>
    <t>http://www.renesas.com</t>
  </si>
  <si>
    <t>2010-10-26T00:00:00-05:00</t>
  </si>
  <si>
    <t>http://www.bosch.com</t>
  </si>
  <si>
    <t>System Architect</t>
  </si>
  <si>
    <t>Andree</t>
  </si>
  <si>
    <t>Barkowski</t>
  </si>
  <si>
    <t>andre.barkowski@de.bosch.com</t>
  </si>
  <si>
    <t>Robert Bosch Str. 200</t>
  </si>
  <si>
    <t>Hildesheim</t>
  </si>
  <si>
    <t>Product Manager</t>
  </si>
  <si>
    <t>Noserke</t>
  </si>
  <si>
    <t>thomas.noserke@de.bosch.com</t>
  </si>
  <si>
    <t>Gerald</t>
  </si>
  <si>
    <t>Spreitz</t>
  </si>
  <si>
    <t>Gerald.Spreitz@bosch.com</t>
  </si>
  <si>
    <t>Shenyang MXNavi Co., Ltd.</t>
  </si>
  <si>
    <t>2013-03-01T00:00:00-06:00</t>
  </si>
  <si>
    <t>www.mxnavi.com</t>
  </si>
  <si>
    <t>Yongmao</t>
  </si>
  <si>
    <t>Zhao</t>
  </si>
  <si>
    <t>zhaoyongmao@mxnavi.com</t>
  </si>
  <si>
    <t>+86 24 8378 0870</t>
  </si>
  <si>
    <t>F2 IT International Building, Only Info. Park</t>
  </si>
  <si>
    <t>No.3 Yuanhang West Rd., Hunnan New District</t>
  </si>
  <si>
    <t>Liaoning Province</t>
  </si>
  <si>
    <t>Helsinki</t>
  </si>
  <si>
    <t>Finland</t>
  </si>
  <si>
    <t>Andrew</t>
  </si>
  <si>
    <t>2012-09-11T00:00:00-05:00</t>
  </si>
  <si>
    <t>http://www.digia.com</t>
  </si>
  <si>
    <t>2350 Mission College Blvd</t>
  </si>
  <si>
    <t>Oulu</t>
  </si>
  <si>
    <t>Director R&amp;D</t>
  </si>
  <si>
    <t>Tuukka</t>
  </si>
  <si>
    <t>Turunen</t>
  </si>
  <si>
    <t>Oslo</t>
  </si>
  <si>
    <t>Norway</t>
  </si>
  <si>
    <t>2011-09-22T00:00:00-05:00</t>
  </si>
  <si>
    <t>http://www.tuxera.com</t>
  </si>
  <si>
    <t>Szabolcs</t>
  </si>
  <si>
    <t>Szakacsits</t>
  </si>
  <si>
    <t>szaka@tuxera.com</t>
  </si>
  <si>
    <t>AP</t>
  </si>
  <si>
    <t>Neil</t>
  </si>
  <si>
    <t>James</t>
  </si>
  <si>
    <t>Pennsylvania</t>
  </si>
  <si>
    <t>Detroit</t>
  </si>
  <si>
    <t>Totals</t>
  </si>
  <si>
    <t>Comments</t>
  </si>
  <si>
    <t>Aicas GmbH</t>
  </si>
  <si>
    <t>ALPS ALPINE EUROPE GmbH</t>
  </si>
  <si>
    <t>Altia, Inc.</t>
  </si>
  <si>
    <t>ANSYS, Inc</t>
  </si>
  <si>
    <t>Aptiv Services Deutschland GmbH</t>
  </si>
  <si>
    <t>BlackBerry UK Limited</t>
  </si>
  <si>
    <t>Dassault Systèmes</t>
  </si>
  <si>
    <t>Elektrobit</t>
  </si>
  <si>
    <t>ETRI</t>
  </si>
  <si>
    <t>GitHub</t>
  </si>
  <si>
    <t>Grape Up</t>
  </si>
  <si>
    <t>Intellias Global Limited</t>
  </si>
  <si>
    <t>JOYNEXT</t>
  </si>
  <si>
    <t>L&amp;T Technologies</t>
  </si>
  <si>
    <t>LG Electronics</t>
  </si>
  <si>
    <t>Michelin</t>
  </si>
  <si>
    <t>MongoDB</t>
  </si>
  <si>
    <t>NNG</t>
  </si>
  <si>
    <t>Otonomo</t>
  </si>
  <si>
    <t>RENAULT Group</t>
  </si>
  <si>
    <t>Ricardo</t>
  </si>
  <si>
    <t>Rightware</t>
  </si>
  <si>
    <t>Shenyang MXNavi Co. Ltd</t>
  </si>
  <si>
    <t>Tieto Finland Support Services Oy</t>
  </si>
  <si>
    <t>WEX, Inc.</t>
  </si>
  <si>
    <t>Ford Motor Company</t>
  </si>
  <si>
    <t>Robert Bosch GmbH</t>
  </si>
  <si>
    <t>Geotab</t>
  </si>
  <si>
    <t>GM Global Technology Operations LLC</t>
  </si>
  <si>
    <t>Real Time Innovations</t>
  </si>
  <si>
    <t>Stellantis (FLC US LLC)</t>
  </si>
  <si>
    <t>Wind River Systems</t>
  </si>
  <si>
    <t>ACERTA ANALYTICS SOLUTIONS, INC.</t>
  </si>
  <si>
    <t>Aiden Automotive Technologies Inc.</t>
  </si>
  <si>
    <t>ANELLO Photonics</t>
  </si>
  <si>
    <t>Area X. O.</t>
  </si>
  <si>
    <t>CYMOTIVE Technologies</t>
  </si>
  <si>
    <t>Dark Star</t>
  </si>
  <si>
    <t>Emergency Safety Solutions</t>
  </si>
  <si>
    <t>EVware</t>
  </si>
  <si>
    <t xml:space="preserve">GreenV Mobilidade Eletrica Brasil SA </t>
  </si>
  <si>
    <t>HAAS Alert </t>
  </si>
  <si>
    <t>Harmonic Financial Technology</t>
  </si>
  <si>
    <t>Humanising Autonomy</t>
  </si>
  <si>
    <t>innovation works</t>
  </si>
  <si>
    <t>Jimmy Technologies</t>
  </si>
  <si>
    <t>MAVI.io</t>
  </si>
  <si>
    <t>Quu, Inc.</t>
  </si>
  <si>
    <t>RemotiveLabs</t>
  </si>
  <si>
    <t>Rivet360</t>
  </si>
  <si>
    <t>other/OSV, Middleware, Harware, Services Supplier</t>
  </si>
  <si>
    <t>SecureThings U.S. Inc.</t>
  </si>
  <si>
    <t>Siili_Auto</t>
  </si>
  <si>
    <t>Snapp Automotive Ltd</t>
  </si>
  <si>
    <t>Sonatus</t>
  </si>
  <si>
    <t>Starfish GmbH &amp; Co. KG</t>
  </si>
  <si>
    <t>Tome Software</t>
  </si>
  <si>
    <t>TrafficLand, Inc</t>
  </si>
  <si>
    <t>Troverlo</t>
  </si>
  <si>
    <t>Forvia - Faurecia Clarion Electronics</t>
  </si>
  <si>
    <t>Sheeva.AI</t>
  </si>
  <si>
    <t>Mbition Mercedes</t>
  </si>
  <si>
    <t>StartUp</t>
  </si>
  <si>
    <t>OSV, Middleware, H&amp;S</t>
  </si>
  <si>
    <t>Category</t>
  </si>
  <si>
    <t>Advanced Driver Information Technology Corp.</t>
  </si>
  <si>
    <t>Pending</t>
  </si>
  <si>
    <t>Startup Plus</t>
  </si>
  <si>
    <t>Startup</t>
  </si>
  <si>
    <t>Sponsor at Events</t>
  </si>
  <si>
    <t>CES 2023</t>
  </si>
  <si>
    <t>AutoTech 2023</t>
  </si>
  <si>
    <t>Porto AMM 2023</t>
  </si>
  <si>
    <t>Detroit Fall AMM 2023</t>
  </si>
  <si>
    <t>CES 2024</t>
  </si>
  <si>
    <t>Attended These Events</t>
  </si>
  <si>
    <t>Membership Renewal Date</t>
  </si>
  <si>
    <t>Qaiware</t>
  </si>
  <si>
    <t>2021-12-14T00:00:00-06:00</t>
  </si>
  <si>
    <t>https://acerta.ai</t>
  </si>
  <si>
    <t>Start-up Associate</t>
  </si>
  <si>
    <t>Greta</t>
  </si>
  <si>
    <t>Cutulenco</t>
  </si>
  <si>
    <t>gcutulenco@acerta.ai</t>
  </si>
  <si>
    <t>30 DUKE STREET WEST</t>
  </si>
  <si>
    <t>SUITE 605</t>
  </si>
  <si>
    <t>Kitchener</t>
  </si>
  <si>
    <t>N2H 3W5</t>
  </si>
  <si>
    <t>Office Manager</t>
  </si>
  <si>
    <t>Anne</t>
  </si>
  <si>
    <t>Lowndes</t>
  </si>
  <si>
    <t>finance@acerta.ai</t>
  </si>
  <si>
    <t>416-275-4288</t>
  </si>
  <si>
    <t>Senior Director of Marketing</t>
  </si>
  <si>
    <t>Heidi</t>
  </si>
  <si>
    <t>Marr</t>
  </si>
  <si>
    <t>hmarr@acerta.ai</t>
  </si>
  <si>
    <t>KITCHENER</t>
  </si>
  <si>
    <t>aicas GmbH</t>
  </si>
  <si>
    <t>2023-01-12T00:00:00-06:00</t>
  </si>
  <si>
    <t>www.aicas.com</t>
  </si>
  <si>
    <t>OSV, Middleware, Hardware &amp; Services Suppliers,Tier 1</t>
  </si>
  <si>
    <t>Hunt</t>
  </si>
  <si>
    <t>jjh@aicas.com</t>
  </si>
  <si>
    <t>Emmy-Noether-Strasse 9</t>
  </si>
  <si>
    <t>BW</t>
  </si>
  <si>
    <t>Leich</t>
  </si>
  <si>
    <t>stefanie.leich@aicas.com</t>
  </si>
  <si>
    <t>President &amp; COO</t>
  </si>
  <si>
    <t>Johannes</t>
  </si>
  <si>
    <t>Biermann</t>
  </si>
  <si>
    <t>johannes.biermann@aicas.com</t>
  </si>
  <si>
    <t>Oliver</t>
  </si>
  <si>
    <t>Remus</t>
  </si>
  <si>
    <t>oliver.remus@aicas.com</t>
  </si>
  <si>
    <t>2021-09-30T00:00:00-05:00</t>
  </si>
  <si>
    <t>www.aidenabled.com</t>
  </si>
  <si>
    <t>OSV, Middleware, Hardware &amp; Services Suppliers,Other</t>
  </si>
  <si>
    <t>Syed</t>
  </si>
  <si>
    <t>Saifullah</t>
  </si>
  <si>
    <t>mubeen@aidenabled.com</t>
  </si>
  <si>
    <t>231 Market Place</t>
  </si>
  <si>
    <t>Suite 226</t>
  </si>
  <si>
    <t>San Ramon</t>
  </si>
  <si>
    <t>Ohmstr. 4</t>
  </si>
  <si>
    <t>Unterschleissheim</t>
  </si>
  <si>
    <t>Kyoichi</t>
  </si>
  <si>
    <t>Mizukami</t>
  </si>
  <si>
    <t>add-mizukami@apn.alpine.co.jp</t>
  </si>
  <si>
    <t>Erhardt</t>
  </si>
  <si>
    <t>markus.erhardt@alpine.de</t>
  </si>
  <si>
    <t>Osamu</t>
  </si>
  <si>
    <t>Kazama</t>
  </si>
  <si>
    <t>o-kazama@apn.alpine.co.jp</t>
  </si>
  <si>
    <t>2017-07-31T00:00:00-05:00</t>
  </si>
  <si>
    <t>http://www.altia.com</t>
  </si>
  <si>
    <t>VP of Marketing</t>
  </si>
  <si>
    <t>Jason</t>
  </si>
  <si>
    <t>Williamson</t>
  </si>
  <si>
    <t>jasonw@altia.com</t>
  </si>
  <si>
    <t>719-598-4299</t>
  </si>
  <si>
    <t>111 S Tejon St</t>
  </si>
  <si>
    <t>Suite 204</t>
  </si>
  <si>
    <t>Colorado Springs</t>
  </si>
  <si>
    <t>Colorado</t>
  </si>
  <si>
    <t>Director of Marketing Communications</t>
  </si>
  <si>
    <t>Cheryl</t>
  </si>
  <si>
    <t>Falk</t>
  </si>
  <si>
    <t>cherylf@altia.com</t>
  </si>
  <si>
    <t>accountspayable@altia.com</t>
  </si>
  <si>
    <t>2022-03-01T00:00:00-06:00</t>
  </si>
  <si>
    <t>www.anellophotonics.com</t>
  </si>
  <si>
    <t>VP Business Development and Partnerships</t>
  </si>
  <si>
    <t>Gerhard</t>
  </si>
  <si>
    <t>Boiciuc</t>
  </si>
  <si>
    <t>gerhard.boiciuc@anellophotonics.com</t>
  </si>
  <si>
    <t>4699 Old Ironsides Drive</t>
  </si>
  <si>
    <t>Suite 150</t>
  </si>
  <si>
    <t>VP of Operations</t>
  </si>
  <si>
    <t>Sullivan</t>
  </si>
  <si>
    <t>kevin@anellophotonics.com</t>
  </si>
  <si>
    <t>ANSYS, Inc.</t>
  </si>
  <si>
    <t>2022-12-22T00:00:00-06:00</t>
  </si>
  <si>
    <t>www.ansys.com</t>
  </si>
  <si>
    <t>Other,OSV, Middleware, Hardware &amp; Services Suppliers</t>
  </si>
  <si>
    <t>Susan</t>
  </si>
  <si>
    <t>Gaydos</t>
  </si>
  <si>
    <t>na-payables@ansys.com</t>
  </si>
  <si>
    <t>2600 Ansys Drive</t>
  </si>
  <si>
    <t>Canonsburg</t>
  </si>
  <si>
    <t xml:space="preserve">Elaine </t>
  </si>
  <si>
    <t>DiLisio</t>
  </si>
  <si>
    <t>elaine.dilisio@ansys.com</t>
  </si>
  <si>
    <t>Florian</t>
  </si>
  <si>
    <t>Baumann</t>
  </si>
  <si>
    <t>florian.baumann@aptiv.com</t>
  </si>
  <si>
    <t>Hildesheim Technical Center</t>
  </si>
  <si>
    <t>Am Technologiepark 1</t>
  </si>
  <si>
    <t>Wuppertal</t>
  </si>
  <si>
    <t>Lidia</t>
  </si>
  <si>
    <t>Constantin</t>
  </si>
  <si>
    <t>lidia.constantin@aptiv.com</t>
  </si>
  <si>
    <t>Area X.O operated by Invest Ottawa</t>
  </si>
  <si>
    <t>2022-06-07T00:00:00-05:00</t>
  </si>
  <si>
    <t>http://www.areaxo.com</t>
  </si>
  <si>
    <t>OSV, Middleware, Hardware &amp; Services Suppliers</t>
  </si>
  <si>
    <t>Vice President, Strategy, Marketing and Communications</t>
  </si>
  <si>
    <t>Sonya</t>
  </si>
  <si>
    <t>Shorey</t>
  </si>
  <si>
    <t>sshorey@investottawa.ca</t>
  </si>
  <si>
    <t>7 Bayview Station Rd.</t>
  </si>
  <si>
    <t>K1Y 3B5</t>
  </si>
  <si>
    <t>President and CEO</t>
  </si>
  <si>
    <t>Tremblay</t>
  </si>
  <si>
    <t>mtremblay@investottawa.ca</t>
  </si>
  <si>
    <t>613.292.6574</t>
  </si>
  <si>
    <t>Strategic Market Director, Area X.O</t>
  </si>
  <si>
    <t>Kelly</t>
  </si>
  <si>
    <t>Daize</t>
  </si>
  <si>
    <t>kdaize@investottawa.ca</t>
  </si>
  <si>
    <t>613-878-3126</t>
  </si>
  <si>
    <t>Girish</t>
  </si>
  <si>
    <t>Shirasat</t>
  </si>
  <si>
    <t>Girish.Shirasat@arm.com</t>
  </si>
  <si>
    <t>Bretonischer Ring 16</t>
  </si>
  <si>
    <t>Grasbrunn</t>
  </si>
  <si>
    <t>Spencer</t>
  </si>
  <si>
    <t>matt.spencer@arm.com</t>
  </si>
  <si>
    <t>York</t>
  </si>
  <si>
    <t>Richard.York@arm.com</t>
  </si>
  <si>
    <t>2023-04-05T00:00:00-05:00</t>
  </si>
  <si>
    <t>www.blackberry.com</t>
  </si>
  <si>
    <t>Nick</t>
  </si>
  <si>
    <t>Russell</t>
  </si>
  <si>
    <t>nrussell@blackberry.com</t>
  </si>
  <si>
    <t>2300 University Ave. E</t>
  </si>
  <si>
    <t>Waterloo</t>
  </si>
  <si>
    <t>N2K 0A2</t>
  </si>
  <si>
    <t>accountspayable@blackberry.com</t>
  </si>
  <si>
    <t>Jochen</t>
  </si>
  <si>
    <t>Boehm</t>
  </si>
  <si>
    <t>Jochen.Boehm@bmw.de</t>
  </si>
  <si>
    <t>COVESA</t>
  </si>
  <si>
    <t>2018-03-01T00:00:00-06:00</t>
  </si>
  <si>
    <t>Core 2022</t>
  </si>
  <si>
    <t>Crumb</t>
  </si>
  <si>
    <t>scrumb@genivi.org</t>
  </si>
  <si>
    <t>2400 Camino Ramon</t>
  </si>
  <si>
    <t>Rosales</t>
  </si>
  <si>
    <t>carlos.rosales@ctag.com</t>
  </si>
  <si>
    <t>2022-04-05T00:00:00-05:00</t>
  </si>
  <si>
    <t>https://www.cymotive.com/</t>
  </si>
  <si>
    <t>Becker</t>
  </si>
  <si>
    <t>susan.becker@cymotive.com</t>
  </si>
  <si>
    <t>94 Yigal Alon Street</t>
  </si>
  <si>
    <t>Tower 1</t>
  </si>
  <si>
    <t>Tel Aviv</t>
  </si>
  <si>
    <t>Israel</t>
  </si>
  <si>
    <t>Senior Director Business Development</t>
  </si>
  <si>
    <t>Gilad</t>
  </si>
  <si>
    <t>Bandel</t>
  </si>
  <si>
    <t>gilad.bandel@cymotive.com</t>
  </si>
  <si>
    <t>Gal</t>
  </si>
  <si>
    <t>Buzyn</t>
  </si>
  <si>
    <t>gal.buzyn@cymotive.com</t>
  </si>
  <si>
    <t>DarkStar Vision, Inc.</t>
  </si>
  <si>
    <t>2022-11-15T00:00:00-06:00</t>
  </si>
  <si>
    <t>www.darkstarvision.com</t>
  </si>
  <si>
    <t>Murray</t>
  </si>
  <si>
    <t>Wikol</t>
  </si>
  <si>
    <t>murray@darkstarvision.com</t>
  </si>
  <si>
    <t>1-248-310-5955</t>
  </si>
  <si>
    <t>6632 Telegraph Rd.</t>
  </si>
  <si>
    <t>Suite 350</t>
  </si>
  <si>
    <t>Bloomfield Hills</t>
  </si>
  <si>
    <t>Shanti</t>
  </si>
  <si>
    <t>Matulewski</t>
  </si>
  <si>
    <t>shanti@darkstarvision.com</t>
  </si>
  <si>
    <t>512-775-2206</t>
  </si>
  <si>
    <t>9225 Bee Caves Rd.</t>
  </si>
  <si>
    <t>Building A, First Floor</t>
  </si>
  <si>
    <t>Joe</t>
  </si>
  <si>
    <t>Scalisi</t>
  </si>
  <si>
    <t>joe@darkstarvision.com</t>
  </si>
  <si>
    <t>1-714-883-1867</t>
  </si>
  <si>
    <t>Dassault SystÃ¨mes</t>
  </si>
  <si>
    <t>2023-03-10T00:00:00-06:00</t>
  </si>
  <si>
    <t>www.3ds.com</t>
  </si>
  <si>
    <t>T&amp;M Industry Solution Experience Director</t>
  </si>
  <si>
    <t>Frederic</t>
  </si>
  <si>
    <t>Merceron</t>
  </si>
  <si>
    <t>frederic.merceron@3ds.com</t>
  </si>
  <si>
    <t>10 rue Marcel Dassault</t>
  </si>
  <si>
    <t>Paris Campus</t>
  </si>
  <si>
    <t>Velizy Villacoublay</t>
  </si>
  <si>
    <t>NAM PTP Accounts Payable Manager</t>
  </si>
  <si>
    <t>Morgan</t>
  </si>
  <si>
    <t>Macaulay</t>
  </si>
  <si>
    <t>NAM.Payables@3ds.com</t>
  </si>
  <si>
    <t>DS Americas Corp.</t>
  </si>
  <si>
    <t>175 Wyman St</t>
  </si>
  <si>
    <t>Solution Manager</t>
  </si>
  <si>
    <t>Julio</t>
  </si>
  <si>
    <t>Leyva</t>
  </si>
  <si>
    <t>Julio.Leyva@3ds.com</t>
  </si>
  <si>
    <t>ken.yaguchi.j4z@jp.denso.com</t>
  </si>
  <si>
    <t>kazuo.tsubouchi.j2f@jp.denso.com</t>
  </si>
  <si>
    <t xml:space="preserve">Nobuhiko </t>
  </si>
  <si>
    <t>Tanibata</t>
  </si>
  <si>
    <t>nobuhiko.tanibata.j7g@jp.denso.com</t>
  </si>
  <si>
    <t>2023-01-13T00:00:00-06:00</t>
  </si>
  <si>
    <t>http://www.elektrobit.com</t>
  </si>
  <si>
    <t>Director, Business Development</t>
  </si>
  <si>
    <t>Rex</t>
  </si>
  <si>
    <t>Struble</t>
  </si>
  <si>
    <t>rex.struble@elektrobit.com</t>
  </si>
  <si>
    <t>248-635-9448</t>
  </si>
  <si>
    <t>34705 Twelve Mile Road, Suite 100</t>
  </si>
  <si>
    <t>Farmington Hills</t>
  </si>
  <si>
    <t>Head of Marketing, Americas</t>
  </si>
  <si>
    <t>Sharon</t>
  </si>
  <si>
    <t>Beyerlein</t>
  </si>
  <si>
    <t>sharon.beyerlein@elektrobit.com</t>
  </si>
  <si>
    <t>18911 North Creek Parkway</t>
  </si>
  <si>
    <t>Suite 100</t>
  </si>
  <si>
    <t>Bothell</t>
  </si>
  <si>
    <t>Sr. Accountant</t>
  </si>
  <si>
    <t>Nikki</t>
  </si>
  <si>
    <t>Mitchell</t>
  </si>
  <si>
    <t>nikki.mitchell@elektrobit.com</t>
  </si>
  <si>
    <t>425-289-8534</t>
  </si>
  <si>
    <t>Emergency Safety Solutions, Inc.</t>
  </si>
  <si>
    <t>2022-05-18T00:00:00-05:00</t>
  </si>
  <si>
    <t>https://ess-help.com</t>
  </si>
  <si>
    <t>Director of Communications</t>
  </si>
  <si>
    <t>Craig</t>
  </si>
  <si>
    <t>Keller</t>
  </si>
  <si>
    <t>ckeller@ess-help.com</t>
  </si>
  <si>
    <t>825 Town and Country Lane</t>
  </si>
  <si>
    <t>Suite 1200</t>
  </si>
  <si>
    <t>Houston</t>
  </si>
  <si>
    <t>Chief Operating Officer</t>
  </si>
  <si>
    <t>spowers@ess-help.com</t>
  </si>
  <si>
    <t>Endava</t>
  </si>
  <si>
    <t>www.Endava.com</t>
  </si>
  <si>
    <t>SVP North America Mobility</t>
  </si>
  <si>
    <t>Trometer</t>
  </si>
  <si>
    <t>scott.trometer@endava.com</t>
  </si>
  <si>
    <t>757 Third Avenue, Suite 1901</t>
  </si>
  <si>
    <t>New York</t>
  </si>
  <si>
    <t>Program and Portfolio Management</t>
  </si>
  <si>
    <t>Andres</t>
  </si>
  <si>
    <t>Gomez Rojas</t>
  </si>
  <si>
    <t>andres.gomezrojas@endava.com</t>
  </si>
  <si>
    <t>+57 3152575839</t>
  </si>
  <si>
    <t>ETRI(Electronics and Telecommunications Research Institute)</t>
  </si>
  <si>
    <t>2022-08-30T00:00:00-05:00</t>
  </si>
  <si>
    <t>https://www.etri.re.kr/eng/main/main.etri</t>
  </si>
  <si>
    <t>Principal research staff</t>
  </si>
  <si>
    <t>Wonsuk</t>
  </si>
  <si>
    <t>wonsuk.lee@etri.re.kr</t>
  </si>
  <si>
    <t>218 Gajeong-ro, Yuseong-gu</t>
  </si>
  <si>
    <t>Daejeon</t>
  </si>
  <si>
    <t>2022-03-15T00:00:00-05:00</t>
  </si>
  <si>
    <t>www.sparrowhmi.com</t>
  </si>
  <si>
    <t>Connell</t>
  </si>
  <si>
    <t>chris.connell@sparrowhmi.com</t>
  </si>
  <si>
    <t>16 Cole Street</t>
  </si>
  <si>
    <t>SE1 4YH</t>
  </si>
  <si>
    <t>finance@conjure.co.uk</t>
  </si>
  <si>
    <t>2021-12-10T00:00:00-06:00</t>
  </si>
  <si>
    <t>ford.com</t>
  </si>
  <si>
    <t>Global Director of Tech Strategy and Embedded Experience</t>
  </si>
  <si>
    <t>mjone308@ford.com</t>
  </si>
  <si>
    <t>971-282-1899</t>
  </si>
  <si>
    <t>1 American Road</t>
  </si>
  <si>
    <t>Dearborn</t>
  </si>
  <si>
    <t>Manager Central Software</t>
  </si>
  <si>
    <t>Eileen</t>
  </si>
  <si>
    <t>Davidson</t>
  </si>
  <si>
    <t>edavids2@ford.com</t>
  </si>
  <si>
    <t>313-805-8531</t>
  </si>
  <si>
    <t>Davis</t>
  </si>
  <si>
    <t>ldavis15@ford.com</t>
  </si>
  <si>
    <t>2023-08-01T00:00:00-05:00</t>
  </si>
  <si>
    <t>https://forvia.com/</t>
  </si>
  <si>
    <t>Innovation and Partnerships Senior Manager</t>
  </si>
  <si>
    <t>Camille</t>
  </si>
  <si>
    <t>Ghibaudo</t>
  </si>
  <si>
    <t>camille.ghibaudo@forvia.com</t>
  </si>
  <si>
    <t>+33 6 24 57 29 65</t>
  </si>
  <si>
    <t>40 avenue des Terroirs de France</t>
  </si>
  <si>
    <t>BÃ¢timent LumiÃ¨re - 4e Ã©tage</t>
  </si>
  <si>
    <t>Aptoide Automotive Deputy General Manager</t>
  </si>
  <si>
    <t>Belin</t>
  </si>
  <si>
    <t>thomas.belin@forvia.com</t>
  </si>
  <si>
    <t>Garmin International, Inc.</t>
  </si>
  <si>
    <t>Lori</t>
  </si>
  <si>
    <t>Burghart</t>
  </si>
  <si>
    <t>Lori.Burghart@garmin.com</t>
  </si>
  <si>
    <t>913-440-5067</t>
  </si>
  <si>
    <t>2020-11-04T00:00:00-06:00</t>
  </si>
  <si>
    <t>https://www.geotab.com</t>
  </si>
  <si>
    <t>VP Product Safety</t>
  </si>
  <si>
    <t>Glenn</t>
  </si>
  <si>
    <t>Atkinson</t>
  </si>
  <si>
    <t>glennatkinson@geotab.com</t>
  </si>
  <si>
    <t>2440 Winston Park Drive</t>
  </si>
  <si>
    <t>Oakville</t>
  </si>
  <si>
    <t>L6H7V2</t>
  </si>
  <si>
    <t>Manager Product Safety</t>
  </si>
  <si>
    <t>Harjot</t>
  </si>
  <si>
    <t>Singh</t>
  </si>
  <si>
    <t>harjotsingh@geotab.com</t>
  </si>
  <si>
    <t>Government Affairs Manager</t>
  </si>
  <si>
    <t>Woodring</t>
  </si>
  <si>
    <t>stephenwoodring@geotab.com</t>
  </si>
  <si>
    <t>13390E, St, SE Suite 314</t>
  </si>
  <si>
    <t>Washinton DC</t>
  </si>
  <si>
    <t>2017-07-25T00:00:00-05:00</t>
  </si>
  <si>
    <t>http://www.github.com</t>
  </si>
  <si>
    <t>Regional Sales Director</t>
  </si>
  <si>
    <t>Clay</t>
  </si>
  <si>
    <t>Nelson</t>
  </si>
  <si>
    <t>claynelson@github.com</t>
  </si>
  <si>
    <t>404-966-7817</t>
  </si>
  <si>
    <t>88 Colin P Kelly Jr Street</t>
  </si>
  <si>
    <t>Solutions Engineering Manager</t>
  </si>
  <si>
    <t xml:space="preserve">Aziz </t>
  </si>
  <si>
    <t>Shamin</t>
  </si>
  <si>
    <t>azizshamin@github.com</t>
  </si>
  <si>
    <t>484 3344855</t>
  </si>
  <si>
    <t>Director, Field and Channel Marketing</t>
  </si>
  <si>
    <t>Aki</t>
  </si>
  <si>
    <t>Naito</t>
  </si>
  <si>
    <t>akinaito@github.com</t>
  </si>
  <si>
    <t>203 5437836</t>
  </si>
  <si>
    <t>2023-07-03T00:00:00-05:00</t>
  </si>
  <si>
    <t>http://www.gm.com</t>
  </si>
  <si>
    <t>Engineering Group Leader</t>
  </si>
  <si>
    <t>Sergakis</t>
  </si>
  <si>
    <t>john.sergakis@gm.com</t>
  </si>
  <si>
    <t>300 Renaissance Center Dr</t>
  </si>
  <si>
    <t>Mail Code 482-C22-A68</t>
  </si>
  <si>
    <t>2022-09-01T00:00:00-05:00</t>
  </si>
  <si>
    <t>http://www.grapeup.com</t>
  </si>
  <si>
    <t>Head of Business Development</t>
  </si>
  <si>
    <t>Marcin</t>
  </si>
  <si>
    <t>Wisniewski</t>
  </si>
  <si>
    <t>marcin.wisniewski@grapeup.com</t>
  </si>
  <si>
    <t>Gabrieli Zapolskiej 44</t>
  </si>
  <si>
    <t>KrakÃ³w</t>
  </si>
  <si>
    <t>Malopolska</t>
  </si>
  <si>
    <t>30-126</t>
  </si>
  <si>
    <t>Head of Automotive RnD</t>
  </si>
  <si>
    <t>Adam</t>
  </si>
  <si>
    <t>Kozlowski</t>
  </si>
  <si>
    <t>adam.kozlowski@grapeup.com</t>
  </si>
  <si>
    <t>Head of Finance</t>
  </si>
  <si>
    <t>Kowal</t>
  </si>
  <si>
    <t>piotr.kowal@grapeup.com</t>
  </si>
  <si>
    <t>GreenV Mobilidade Eletrica Brasil SA</t>
  </si>
  <si>
    <t>2022-12-23T00:00:00-06:00</t>
  </si>
  <si>
    <t xml:space="preserve">www.greenv.com.br </t>
  </si>
  <si>
    <t>OSV, Middleware, Hardware &amp; Services Suppliers,OEM</t>
  </si>
  <si>
    <t>Ariovaldo</t>
  </si>
  <si>
    <t>Junior</t>
  </si>
  <si>
    <t>junior.miranda@greenv.com.br</t>
  </si>
  <si>
    <t>Av. Dra. Ruth Cardoso, 6783</t>
  </si>
  <si>
    <t>Pinheiros, SÃ£o Paulo - SP</t>
  </si>
  <si>
    <t>SÃ£o Paulo</t>
  </si>
  <si>
    <t>SP</t>
  </si>
  <si>
    <t>Brazil</t>
  </si>
  <si>
    <t>05425-070</t>
  </si>
  <si>
    <t>Head Customer Experience</t>
  </si>
  <si>
    <t>Zeno</t>
  </si>
  <si>
    <t>Nadal</t>
  </si>
  <si>
    <t>zeno.nadal@greenv.com.br</t>
  </si>
  <si>
    <t>HAAS Alert</t>
  </si>
  <si>
    <t>2016-12-07T00:00:00-06:00</t>
  </si>
  <si>
    <t>http://www.haasalert.com</t>
  </si>
  <si>
    <t>CEO and Co-Founder</t>
  </si>
  <si>
    <t>Cory</t>
  </si>
  <si>
    <t>Hohs</t>
  </si>
  <si>
    <t>cory@haasalert.com</t>
  </si>
  <si>
    <t>1651 N Whipple</t>
  </si>
  <si>
    <t>Chicago</t>
  </si>
  <si>
    <t>COO and Co-Founder</t>
  </si>
  <si>
    <t>Noah</t>
  </si>
  <si>
    <t>Levens</t>
  </si>
  <si>
    <t>noah@haasalert.com</t>
  </si>
  <si>
    <t>2023-05-31T00:00:00-05:00</t>
  </si>
  <si>
    <t>https://www.harmonicft.com/</t>
  </si>
  <si>
    <t>Drake</t>
  </si>
  <si>
    <t>andrew@harmonicft.com</t>
  </si>
  <si>
    <t>510-520-2898</t>
  </si>
  <si>
    <t>2201 BROADWAY</t>
  </si>
  <si>
    <t>STE 705</t>
  </si>
  <si>
    <t>OAKLAND</t>
  </si>
  <si>
    <t>CMO</t>
  </si>
  <si>
    <t>Kate</t>
  </si>
  <si>
    <t>Connally</t>
  </si>
  <si>
    <t>kate@harmonicft.com</t>
  </si>
  <si>
    <t>415-845-5283</t>
  </si>
  <si>
    <t>Doug</t>
  </si>
  <si>
    <t>Reed</t>
  </si>
  <si>
    <t>doug@harmonicft.com</t>
  </si>
  <si>
    <t>415-341-6363</t>
  </si>
  <si>
    <t>http://world.honda.com/</t>
  </si>
  <si>
    <t>2022-04-04T00:00:00-05:00</t>
  </si>
  <si>
    <t>https://www.humanisingautonomy.com/</t>
  </si>
  <si>
    <t>Vigilia</t>
  </si>
  <si>
    <t>kim@humanisingautonomy.com</t>
  </si>
  <si>
    <t>07792 132513</t>
  </si>
  <si>
    <t>Somerset House</t>
  </si>
  <si>
    <t>HA4 7UL</t>
  </si>
  <si>
    <t>Jin wook</t>
  </si>
  <si>
    <t>greaper.kwon@mobis.co.kr</t>
  </si>
  <si>
    <t>Hyundai Motor Company</t>
  </si>
  <si>
    <t>youngwoo.park@hyundai.com</t>
  </si>
  <si>
    <t>Minhyuk</t>
  </si>
  <si>
    <t>Oh</t>
  </si>
  <si>
    <t>oh@hyundai.com</t>
  </si>
  <si>
    <t>Silicon Valley Accelerator Lab</t>
  </si>
  <si>
    <t>150 Hyundaiyeonguso-Ro, Namyang-Eup</t>
  </si>
  <si>
    <t>2022-05-17T00:00:00-05:00</t>
  </si>
  <si>
    <t>https://innovationworks.com/</t>
  </si>
  <si>
    <t>Business Development</t>
  </si>
  <si>
    <t>Blicher</t>
  </si>
  <si>
    <t>mike@innovationworks.com</t>
  </si>
  <si>
    <t>41100 Plymouth Road</t>
  </si>
  <si>
    <t>Ste 345</t>
  </si>
  <si>
    <t>Plymouth</t>
  </si>
  <si>
    <t>Bert</t>
  </si>
  <si>
    <t>Entsminger</t>
  </si>
  <si>
    <t>bert@innovationworks.com</t>
  </si>
  <si>
    <t>Aaron</t>
  </si>
  <si>
    <t>Forsman</t>
  </si>
  <si>
    <t>aaron@innovationworks.com</t>
  </si>
  <si>
    <t>2022-09-09T00:00:00-05:00</t>
  </si>
  <si>
    <t>https://intellias.com/</t>
  </si>
  <si>
    <t>Technology Director, Automotive</t>
  </si>
  <si>
    <t>Konopa</t>
  </si>
  <si>
    <t>adam.konopa@intellias.com</t>
  </si>
  <si>
    <t>+48 795104960</t>
  </si>
  <si>
    <t>Zablocie 43B</t>
  </si>
  <si>
    <t>30-701</t>
  </si>
  <si>
    <t xml:space="preserve">Nelya </t>
  </si>
  <si>
    <t>Rudnytska</t>
  </si>
  <si>
    <t>nelya.rudnytska@intellias.com</t>
  </si>
  <si>
    <t>Level 1, LM Complex, Brewery Street</t>
  </si>
  <si>
    <t>Zone 3, Central Business District</t>
  </si>
  <si>
    <t>Birkirkara</t>
  </si>
  <si>
    <t>Malta</t>
  </si>
  <si>
    <t>CBD 3040</t>
  </si>
  <si>
    <t>2023-04-03T00:00:00-05:00</t>
  </si>
  <si>
    <t>https://www.fromjimmy.com/</t>
  </si>
  <si>
    <t>Co-founder</t>
  </si>
  <si>
    <t xml:space="preserve">Martin </t>
  </si>
  <si>
    <t>Stojka</t>
  </si>
  <si>
    <t>martin@fromjimmy.com</t>
  </si>
  <si>
    <t>KunetickÃ¡ 2534/2</t>
  </si>
  <si>
    <t>Prague 2</t>
  </si>
  <si>
    <t>HlavnÃ­ mesto Praha</t>
  </si>
  <si>
    <t>Czech Republic</t>
  </si>
  <si>
    <t>Gerasim</t>
  </si>
  <si>
    <t>Farafonov</t>
  </si>
  <si>
    <t>gerasim@fromjimmy.com</t>
  </si>
  <si>
    <t>Jakub</t>
  </si>
  <si>
    <t>Drabik</t>
  </si>
  <si>
    <t>jakub@fromjimmy.com</t>
  </si>
  <si>
    <t>2018-09-26T00:00:00-05:00</t>
  </si>
  <si>
    <t>www.prehcarconnect.com</t>
  </si>
  <si>
    <t>Tier 1,OSV, Middleware, Hardware &amp; Services Suppliers</t>
  </si>
  <si>
    <t>Head of SW-Architecutre</t>
  </si>
  <si>
    <t>Traenkner</t>
  </si>
  <si>
    <t>Thomas.Traenkner@joynext.com</t>
  </si>
  <si>
    <t>+49 351 45355-6650</t>
  </si>
  <si>
    <t>Gewerbepark Nr. 5</t>
  </si>
  <si>
    <t>D-01156</t>
  </si>
  <si>
    <t>Accounting Team</t>
  </si>
  <si>
    <t>Accounting</t>
  </si>
  <si>
    <t>Team</t>
  </si>
  <si>
    <t>invoice.dresden@joynext.com</t>
  </si>
  <si>
    <t>+49 351 - 45 35 50</t>
  </si>
  <si>
    <t>2017-03-09T00:00:00-06:00</t>
  </si>
  <si>
    <t>http://www.lnttechservices.com/</t>
  </si>
  <si>
    <t>Yelukoti</t>
  </si>
  <si>
    <t>Rao</t>
  </si>
  <si>
    <t>Yelukoti.Rao@Ltts.com</t>
  </si>
  <si>
    <t>91 80 67675844</t>
  </si>
  <si>
    <t>L3 Bulding Manyata Embassy Business Park,</t>
  </si>
  <si>
    <t>Nagwara, Outer Ring Road,</t>
  </si>
  <si>
    <t>Bengaluru</t>
  </si>
  <si>
    <t>Hyung Jin</t>
  </si>
  <si>
    <t>2022-07-06T00:00:00-05:00</t>
  </si>
  <si>
    <t>http://mavi.io</t>
  </si>
  <si>
    <t>Cynthia</t>
  </si>
  <si>
    <t>Hollen</t>
  </si>
  <si>
    <t>cynthia@mavi.io</t>
  </si>
  <si>
    <t>36 NE 17th St</t>
  </si>
  <si>
    <t>Miami</t>
  </si>
  <si>
    <t>Florida</t>
  </si>
  <si>
    <t>MBition GmbH</t>
  </si>
  <si>
    <t>2023-08-04T00:00:00-05:00</t>
  </si>
  <si>
    <t>Jack</t>
  </si>
  <si>
    <t>Mawbey</t>
  </si>
  <si>
    <t>jack.mawbey@mercedes-benz.com</t>
  </si>
  <si>
    <t>Dovestrasse 1</t>
  </si>
  <si>
    <t>Magnus</t>
  </si>
  <si>
    <t>Feuer</t>
  </si>
  <si>
    <t>magnus.feuer@mercedes-benz.com</t>
  </si>
  <si>
    <t>Eike</t>
  </si>
  <si>
    <t>Hein</t>
  </si>
  <si>
    <t>eike.hein@mercedes-benz.com</t>
  </si>
  <si>
    <t>MICHELIN</t>
  </si>
  <si>
    <t>2023-01-31T00:00:00-06:00</t>
  </si>
  <si>
    <t>https://www.michelin.com/en/activities/related-services/connected-mobity/michelin-connected-technolo</t>
  </si>
  <si>
    <t>invoice.europe@michelin.com</t>
  </si>
  <si>
    <t>SociÃ©tÃ© par actions simplifiÃ©e Place des Carmes DÃ©chaux</t>
  </si>
  <si>
    <t>63040 CLERMONT FERRAND CEDEX 9</t>
  </si>
  <si>
    <t>NÂ° TVA Intracommunautaire</t>
  </si>
  <si>
    <t>33 855 200 507</t>
  </si>
  <si>
    <t>System designer</t>
  </si>
  <si>
    <t>Vayssettes</t>
  </si>
  <si>
    <t>jeremy.vayssettes@michelin.com</t>
  </si>
  <si>
    <t>place des carmes deschaux</t>
  </si>
  <si>
    <t>clermont-ferrand</t>
  </si>
  <si>
    <t>Head of standards and regulations for connected mobility</t>
  </si>
  <si>
    <t>Claire</t>
  </si>
  <si>
    <t>Fioretti</t>
  </si>
  <si>
    <t>claire.fioretti@michelin.com</t>
  </si>
  <si>
    <t>2022-09-29T00:00:00-05:00</t>
  </si>
  <si>
    <t>https://www.mongodb.com/</t>
  </si>
  <si>
    <t>Managing Director, Industry Solutions</t>
  </si>
  <si>
    <t>Boris</t>
  </si>
  <si>
    <t>Bialek</t>
  </si>
  <si>
    <t>boris.bialek@mongodb.com</t>
  </si>
  <si>
    <t>1633 Broadway, 38th Floor</t>
  </si>
  <si>
    <t>MongoDB Procurement</t>
  </si>
  <si>
    <t>invoices@mongodb.coupahost.com</t>
  </si>
  <si>
    <t>1-844-MONGODB</t>
  </si>
  <si>
    <t>1633 Broadway</t>
  </si>
  <si>
    <t>Humza</t>
  </si>
  <si>
    <t>Akhtar</t>
  </si>
  <si>
    <t>humza.akhtar@mongodb.com</t>
  </si>
  <si>
    <t>Arnaldo</t>
  </si>
  <si>
    <t>Vera</t>
  </si>
  <si>
    <t>arnaldo.vera@mongodb.com</t>
  </si>
  <si>
    <t>NNG Software Developing and Commercial LLC</t>
  </si>
  <si>
    <t>2022-03-10T00:00:00-06:00</t>
  </si>
  <si>
    <t>https://nng.com/</t>
  </si>
  <si>
    <t>Chief Technology Officer</t>
  </si>
  <si>
    <t>Martin</t>
  </si>
  <si>
    <t xml:space="preserve">PFEIFLE </t>
  </si>
  <si>
    <t>Martin.PFEIFLE@nng.com</t>
  </si>
  <si>
    <t>SzÃ©pvÃ¶lgyi Ãºt 35-37.</t>
  </si>
  <si>
    <t>PM</t>
  </si>
  <si>
    <t>Baksa</t>
  </si>
  <si>
    <t>anita.baksa@nng.com</t>
  </si>
  <si>
    <t>ragan.dunham@nxp.com</t>
  </si>
  <si>
    <t>Marnix</t>
  </si>
  <si>
    <t>Vlot</t>
  </si>
  <si>
    <t>marnix.vlot@nxp.com</t>
  </si>
  <si>
    <t>6534 AE</t>
  </si>
  <si>
    <t>Erik-Jan</t>
  </si>
  <si>
    <t>Mol</t>
  </si>
  <si>
    <t>erikjan.mol@nxp.com</t>
  </si>
  <si>
    <t>2023-01-18T00:00:00-06:00</t>
  </si>
  <si>
    <t>www.otonomo.io</t>
  </si>
  <si>
    <t>Rick</t>
  </si>
  <si>
    <t>Ruskin</t>
  </si>
  <si>
    <t>rickr@otonomo.io</t>
  </si>
  <si>
    <t>10566 Tanagerhills Drive</t>
  </si>
  <si>
    <t>Cincinnati</t>
  </si>
  <si>
    <t>Ohio</t>
  </si>
  <si>
    <t>VP Finance</t>
  </si>
  <si>
    <t>Keren</t>
  </si>
  <si>
    <t>Yacobi</t>
  </si>
  <si>
    <t>kereny@otonomo.io</t>
  </si>
  <si>
    <t>16 Abba Eban Blvd.</t>
  </si>
  <si>
    <t>Herzeliya Pituach</t>
  </si>
  <si>
    <t>Qaiware OOD</t>
  </si>
  <si>
    <t>www.qaiware.com</t>
  </si>
  <si>
    <t>Georgi</t>
  </si>
  <si>
    <t>Radev</t>
  </si>
  <si>
    <t>georgi.radev@qaiware.com</t>
  </si>
  <si>
    <t>Professor Dr. Vasil Zlatarski 4</t>
  </si>
  <si>
    <t>Sofia</t>
  </si>
  <si>
    <t>Bulgaria</t>
  </si>
  <si>
    <t>Zlatarov</t>
  </si>
  <si>
    <t>boris.zlatarov@qaiware.com</t>
  </si>
  <si>
    <t>Chief Project Officer</t>
  </si>
  <si>
    <t>Aleksandar</t>
  </si>
  <si>
    <t>Yalnazov</t>
  </si>
  <si>
    <t>aleksandar.yalnazov@qaiware.com</t>
  </si>
  <si>
    <t>Vasil</t>
  </si>
  <si>
    <t>Nikolov</t>
  </si>
  <si>
    <t>vasil.nikolov@qaiware.com</t>
  </si>
  <si>
    <t>Quu, Inc</t>
  </si>
  <si>
    <t>2023-05-01T00:00:00-05:00</t>
  </si>
  <si>
    <t>myquu.net</t>
  </si>
  <si>
    <t>Newberry</t>
  </si>
  <si>
    <t>steve@myquu.com</t>
  </si>
  <si>
    <t>270-646-7014</t>
  </si>
  <si>
    <t>333 8th Street SE</t>
  </si>
  <si>
    <t>#301</t>
  </si>
  <si>
    <t>Greg</t>
  </si>
  <si>
    <t>Yudkin</t>
  </si>
  <si>
    <t>greg.yudkin@bbgi.com</t>
  </si>
  <si>
    <t>203-641-7576</t>
  </si>
  <si>
    <t>3033 Riviera Drive</t>
  </si>
  <si>
    <t>Naples</t>
  </si>
  <si>
    <t>Real-Time Innovations (RTI)</t>
  </si>
  <si>
    <t>2022-11-28T00:00:00-06:00</t>
  </si>
  <si>
    <t>www.rti.com</t>
  </si>
  <si>
    <t>Director of Automotive</t>
  </si>
  <si>
    <t>Pedro</t>
  </si>
  <si>
    <t>Lopez</t>
  </si>
  <si>
    <t>pedro@rti.com</t>
  </si>
  <si>
    <t>+34 636 300731</t>
  </si>
  <si>
    <t>232 East Java Drive</t>
  </si>
  <si>
    <t>Director of Ecosystems</t>
  </si>
  <si>
    <t>Lynne</t>
  </si>
  <si>
    <t>Canavan</t>
  </si>
  <si>
    <t>lynne@rti.com</t>
  </si>
  <si>
    <t>781-401-0130</t>
  </si>
  <si>
    <t>Application Engineer</t>
  </si>
  <si>
    <t>Puthuff</t>
  </si>
  <si>
    <t>neil@rti.com</t>
  </si>
  <si>
    <t>408-990-7400</t>
  </si>
  <si>
    <t>2023-01-24T00:00:00-06:00</t>
  </si>
  <si>
    <t>www.remotivelabs.com</t>
  </si>
  <si>
    <t>Emil</t>
  </si>
  <si>
    <t>Dautovic</t>
  </si>
  <si>
    <t>emil.dautovic@remotivelabs.com</t>
  </si>
  <si>
    <t>+46 765 383259</t>
  </si>
  <si>
    <t>Anckargripsgatan 3</t>
  </si>
  <si>
    <t>Malmoe</t>
  </si>
  <si>
    <t>Scania</t>
  </si>
  <si>
    <t>Sigurdson</t>
  </si>
  <si>
    <t>per@remotivelabs.com</t>
  </si>
  <si>
    <t>Filipov</t>
  </si>
  <si>
    <t>aleksandar@remotivelabs.com</t>
  </si>
  <si>
    <t>Carin</t>
  </si>
  <si>
    <t>Lagerstedt</t>
  </si>
  <si>
    <t>carin.lagerstedt@remotivelabs.com</t>
  </si>
  <si>
    <t>+46 706-25 44 64</t>
  </si>
  <si>
    <t>2022-02-28T00:00:00-06:00</t>
  </si>
  <si>
    <t>https://www.renaultgroup.com/en/</t>
  </si>
  <si>
    <t>External vehicle data interfaces specialist</t>
  </si>
  <si>
    <t>Favreau</t>
  </si>
  <si>
    <t>philippe.favreau@renault.com</t>
  </si>
  <si>
    <t>+33 6 35 19 14 31</t>
  </si>
  <si>
    <t>Technocentre Renault - TCR RUC 1 6B</t>
  </si>
  <si>
    <t>1, avenue du Golf</t>
  </si>
  <si>
    <t>Guyancourt</t>
  </si>
  <si>
    <t>Expert Leader Syst ConnectÃ©s CTO RSWL</t>
  </si>
  <si>
    <t>Katrin</t>
  </si>
  <si>
    <t>Matthes</t>
  </si>
  <si>
    <t>katrin.matthes@renault.com</t>
  </si>
  <si>
    <t>+33 (0)6 35 19 14 31</t>
  </si>
  <si>
    <t>Renault Software Labs</t>
  </si>
  <si>
    <t>2600 route des CrÃªtes</t>
  </si>
  <si>
    <t>VALBONNE</t>
  </si>
  <si>
    <t>Marie-Claire</t>
  </si>
  <si>
    <t>Desjardins</t>
  </si>
  <si>
    <t>marie-claire.desjardins@renesas.com</t>
  </si>
  <si>
    <t>ArcadiastraÃŸe 10</t>
  </si>
  <si>
    <t>DÃ¼sseldorf</t>
  </si>
  <si>
    <t>2022-02-02T00:00:00-06:00</t>
  </si>
  <si>
    <t>www.ricardo.com</t>
  </si>
  <si>
    <t>Software and Digital</t>
  </si>
  <si>
    <t>Ty</t>
  </si>
  <si>
    <t>Ty.Kim@ricardo.com</t>
  </si>
  <si>
    <t>3264 Greyhawk Court</t>
  </si>
  <si>
    <t>Chief Engineer and Technical Authority for Software and Connectivity</t>
  </si>
  <si>
    <t>Saady</t>
  </si>
  <si>
    <t>Richard.Saady@ricardo.com</t>
  </si>
  <si>
    <t>Shoreham-by-Sea</t>
  </si>
  <si>
    <t>West Sussex</t>
  </si>
  <si>
    <t>Select</t>
  </si>
  <si>
    <t>BN43 5FG</t>
  </si>
  <si>
    <t>Financial Controller</t>
  </si>
  <si>
    <t>Erin</t>
  </si>
  <si>
    <t>Pettine</t>
  </si>
  <si>
    <t>Erin.Pettine@ricardo.com</t>
  </si>
  <si>
    <t>Global Head of Marketing &amp; Communications</t>
  </si>
  <si>
    <t>Louise</t>
  </si>
  <si>
    <t>Wilson</t>
  </si>
  <si>
    <t>Louise.wilson@ricardo.com</t>
  </si>
  <si>
    <t>2022-11-29T00:00:00-06:00</t>
  </si>
  <si>
    <t>www.rightware.com</t>
  </si>
  <si>
    <t>Vice President, Marketing</t>
  </si>
  <si>
    <t>Derek</t>
  </si>
  <si>
    <t>Sellin</t>
  </si>
  <si>
    <t>derek.sellin@rightware.com</t>
  </si>
  <si>
    <t>ItÃ¤merenkatu 1</t>
  </si>
  <si>
    <t>Finance Manager</t>
  </si>
  <si>
    <t>Nico</t>
  </si>
  <si>
    <t>Nylund</t>
  </si>
  <si>
    <t>nico.nylund@rightware.com</t>
  </si>
  <si>
    <t>2022-09-27T00:00:00-05:00</t>
  </si>
  <si>
    <t>http://www.rivet360.com</t>
  </si>
  <si>
    <t>Macleod</t>
  </si>
  <si>
    <t>john@rivet360.com</t>
  </si>
  <si>
    <t>847-736-2121</t>
  </si>
  <si>
    <t>9315 Lincolnwood Drive</t>
  </si>
  <si>
    <t>EVANSTON</t>
  </si>
  <si>
    <t>Cindy</t>
  </si>
  <si>
    <t>Paulauskas</t>
  </si>
  <si>
    <t>cindy@rivet360.com</t>
  </si>
  <si>
    <t>312-316-9216</t>
  </si>
  <si>
    <t>chief data officer</t>
  </si>
  <si>
    <t>Roy</t>
  </si>
  <si>
    <t>Casino</t>
  </si>
  <si>
    <t>roy@rivet360.com</t>
  </si>
  <si>
    <t>630-251-4656</t>
  </si>
  <si>
    <t>VP Sales &amp; Marketing</t>
  </si>
  <si>
    <t>Terri</t>
  </si>
  <si>
    <t>Lydon</t>
  </si>
  <si>
    <t>Terri@rivet360.com</t>
  </si>
  <si>
    <t>847-702-0963</t>
  </si>
  <si>
    <t>einvoice_40004000@de.bosch.com</t>
  </si>
  <si>
    <t>Postfach 1625</t>
  </si>
  <si>
    <t>Magdeburg</t>
  </si>
  <si>
    <t>D-39006</t>
  </si>
  <si>
    <t>2019-03-15T00:00:00-05:00</t>
  </si>
  <si>
    <t>https://securethings.ai/</t>
  </si>
  <si>
    <t>Co-Founder</t>
  </si>
  <si>
    <t>Vishal</t>
  </si>
  <si>
    <t>vishal@securethings.ai</t>
  </si>
  <si>
    <t>2220 Homestead Court</t>
  </si>
  <si>
    <t>Los Altos</t>
  </si>
  <si>
    <t>2023-07-17T00:00:00-05:00</t>
  </si>
  <si>
    <t>www.sheeva.ai</t>
  </si>
  <si>
    <t>Evgeny</t>
  </si>
  <si>
    <t>Klochikhin</t>
  </si>
  <si>
    <t>eklochikhin@sheeva.ai</t>
  </si>
  <si>
    <t>8521 Leesburg Pike</t>
  </si>
  <si>
    <t>Ste 250</t>
  </si>
  <si>
    <t>Vienna</t>
  </si>
  <si>
    <t>CRO</t>
  </si>
  <si>
    <t>Rouls</t>
  </si>
  <si>
    <t>arouls@sheeva.ai</t>
  </si>
  <si>
    <t>42370 Van Dyke Ave</t>
  </si>
  <si>
    <t>Sterling Heights</t>
  </si>
  <si>
    <t>Director of Partnerships</t>
  </si>
  <si>
    <t>Trevor</t>
  </si>
  <si>
    <t>Curwin</t>
  </si>
  <si>
    <t>tcurwin@sheeva.ai</t>
  </si>
  <si>
    <t>415-646-6063</t>
  </si>
  <si>
    <t>Siili Auto</t>
  </si>
  <si>
    <t>2023-01-05T00:00:00-06:00</t>
  </si>
  <si>
    <t>https://auto.siili.com</t>
  </si>
  <si>
    <t xml:space="preserve">Jim </t>
  </si>
  <si>
    <t>Crawley</t>
  </si>
  <si>
    <t>jim.crawley@siili.com</t>
  </si>
  <si>
    <t>28602 Wintergreen Ct.</t>
  </si>
  <si>
    <t>2023-03-24T00:00:00-05:00</t>
  </si>
  <si>
    <t>https://www.snappautomotive.io/</t>
  </si>
  <si>
    <t>Juhani</t>
  </si>
  <si>
    <t>LehtimÃ¤ki</t>
  </si>
  <si>
    <t>juhani@snappautomotive.io</t>
  </si>
  <si>
    <t>HolzstraÃŸe 28</t>
  </si>
  <si>
    <t>Snapp Mobile Germany GmbH</t>
  </si>
  <si>
    <t>Sonatus, Inc.</t>
  </si>
  <si>
    <t>2019-12-26T00:00:00-06:00</t>
  </si>
  <si>
    <t>www.sonatus.com</t>
  </si>
  <si>
    <t>Kathleen</t>
  </si>
  <si>
    <t>Pearl</t>
  </si>
  <si>
    <t>kathleen.pearl@sonatus.com</t>
  </si>
  <si>
    <t>408-406-3735</t>
  </si>
  <si>
    <t>330 Gibraltar Drive</t>
  </si>
  <si>
    <t>2023-06-14T00:00:00-05:00</t>
  </si>
  <si>
    <t>https://starfish.team</t>
  </si>
  <si>
    <t>Other,Tier 1</t>
  </si>
  <si>
    <t>Jens</t>
  </si>
  <si>
    <t>Kohnen</t>
  </si>
  <si>
    <t>jens@starfish.team</t>
  </si>
  <si>
    <t>Marktplatz 8</t>
  </si>
  <si>
    <t>Ulm</t>
  </si>
  <si>
    <t>Stellantis</t>
  </si>
  <si>
    <t>2022-11-01T00:00:00-05:00</t>
  </si>
  <si>
    <t>stellantis.com/en</t>
  </si>
  <si>
    <t>Manager - Digital Innovation</t>
  </si>
  <si>
    <t>Trpko</t>
  </si>
  <si>
    <t>Blazevski</t>
  </si>
  <si>
    <t>trpko.blazevski@stellantis.com</t>
  </si>
  <si>
    <t>586-339-0775</t>
  </si>
  <si>
    <t>1000 Chrysler Dr.</t>
  </si>
  <si>
    <t>Auburn Hills</t>
  </si>
  <si>
    <t>AccountsPayable2@SHI.com</t>
  </si>
  <si>
    <t>290 Davidson Ave.</t>
  </si>
  <si>
    <t>Somerset</t>
  </si>
  <si>
    <t>Techstars Mobility</t>
  </si>
  <si>
    <t>2016-11-03T00:00:00-05:00</t>
  </si>
  <si>
    <t>http://techstars.com/programs/mobility-program</t>
  </si>
  <si>
    <t>Serbinski</t>
  </si>
  <si>
    <t>ted.serbinski@techstars.com</t>
  </si>
  <si>
    <t>1050 Walnut St</t>
  </si>
  <si>
    <t>Suite 202</t>
  </si>
  <si>
    <t>Boulder</t>
  </si>
  <si>
    <t>Miao</t>
  </si>
  <si>
    <t>Luo</t>
  </si>
  <si>
    <t>miao.luo@qt.io</t>
  </si>
  <si>
    <t>tuukka.turunen@qt.io</t>
  </si>
  <si>
    <t>Serial number 26378052</t>
  </si>
  <si>
    <t>PL 100</t>
  </si>
  <si>
    <t>FI-80020 Kollektor Scan</t>
  </si>
  <si>
    <t>Marja</t>
  </si>
  <si>
    <t>marja.turunen@qt.io</t>
  </si>
  <si>
    <t>Sandakerveien 116</t>
  </si>
  <si>
    <t>PO Box 23, 0410 Nydalen</t>
  </si>
  <si>
    <t>Lussy</t>
  </si>
  <si>
    <t>lussy.kim@qt.io</t>
  </si>
  <si>
    <t>Tietoevry Finland Support Services Oy</t>
  </si>
  <si>
    <t>2019-08-16T00:00:00-05:00</t>
  </si>
  <si>
    <t>www.tieto.com/automotive</t>
  </si>
  <si>
    <t>VP Business Development &amp; Strategy</t>
  </si>
  <si>
    <t>Mikel</t>
  </si>
  <si>
    <t>Echegoyen</t>
  </si>
  <si>
    <t>mikel.echegoyen@tieto.com</t>
  </si>
  <si>
    <t>Yrttipellontie 1A</t>
  </si>
  <si>
    <t>Romanowski</t>
  </si>
  <si>
    <t>Piotr.Romanowski@tietoevry.com</t>
  </si>
  <si>
    <t>+48 668 848 038</t>
  </si>
  <si>
    <t>PL 10413,</t>
  </si>
  <si>
    <t>Laskutus</t>
  </si>
  <si>
    <t>2018-06-08T00:00:00-05:00</t>
  </si>
  <si>
    <t>http://www.tomesoftware.com</t>
  </si>
  <si>
    <t>Jake</t>
  </si>
  <si>
    <t>Sigal</t>
  </si>
  <si>
    <t>jake@tomesoftware.com</t>
  </si>
  <si>
    <t>561.665.0429</t>
  </si>
  <si>
    <t>304 W 4th St</t>
  </si>
  <si>
    <t>Royal Oak</t>
  </si>
  <si>
    <t>Baldini</t>
  </si>
  <si>
    <t>massimo.baldini@valtech.com</t>
  </si>
  <si>
    <t>248-376-2291</t>
  </si>
  <si>
    <t>TrafficLand, Inc.</t>
  </si>
  <si>
    <t>2023-02-28T00:00:00-06:00</t>
  </si>
  <si>
    <t>www.trafficland.com</t>
  </si>
  <si>
    <t>Director of Administration</t>
  </si>
  <si>
    <t>Monica</t>
  </si>
  <si>
    <t>Cordero</t>
  </si>
  <si>
    <t>mcordero@trafficland.com</t>
  </si>
  <si>
    <t>703-766-7071</t>
  </si>
  <si>
    <t>11325 Random Hills Road</t>
  </si>
  <si>
    <t>Suite 360</t>
  </si>
  <si>
    <t>Fairfax</t>
  </si>
  <si>
    <t>Sales &amp; Marketing Director</t>
  </si>
  <si>
    <t>Jay</t>
  </si>
  <si>
    <t>jcohen@trafficland.com</t>
  </si>
  <si>
    <t>301.657.3234</t>
  </si>
  <si>
    <t>Troverlo Inc.</t>
  </si>
  <si>
    <t>2022-12-13T00:00:00-06:00</t>
  </si>
  <si>
    <t>www.troverlo.com</t>
  </si>
  <si>
    <t>Jordan</t>
  </si>
  <si>
    <t>Shipp</t>
  </si>
  <si>
    <t>Jordan@troverlo.com</t>
  </si>
  <si>
    <t>1650 Bird Pond Rd</t>
  </si>
  <si>
    <t>College Station</t>
  </si>
  <si>
    <t>VP of Sales and Marketing</t>
  </si>
  <si>
    <t>Trent</t>
  </si>
  <si>
    <t>Segers</t>
  </si>
  <si>
    <t>trent.segers@troverlo.com</t>
  </si>
  <si>
    <t>281-796-6062</t>
  </si>
  <si>
    <t>Westendintie 1</t>
  </si>
  <si>
    <t>Espoo</t>
  </si>
  <si>
    <t>purchaseinvoices_fin@tuxera.com</t>
  </si>
  <si>
    <t>Tiffiny</t>
  </si>
  <si>
    <t>Rossi</t>
  </si>
  <si>
    <t>tiffiny@tuxera.com</t>
  </si>
  <si>
    <t>WEX Inc.</t>
  </si>
  <si>
    <t>2023-03-22T00:00:00-05:00</t>
  </si>
  <si>
    <t>www.wexinc.com</t>
  </si>
  <si>
    <t>Sr. Manager, Global Fleet Product</t>
  </si>
  <si>
    <t>Novak</t>
  </si>
  <si>
    <t>amy.novak@wexinc.com</t>
  </si>
  <si>
    <t>207-329-1829</t>
  </si>
  <si>
    <t>97 Darling Ave.</t>
  </si>
  <si>
    <t>South Portland</t>
  </si>
  <si>
    <t>Maine</t>
  </si>
  <si>
    <t>VP, Global Fleet Product</t>
  </si>
  <si>
    <t>Arpit</t>
  </si>
  <si>
    <t>Gupta</t>
  </si>
  <si>
    <t>arpit.gupta@wexinc.com</t>
  </si>
  <si>
    <t>617-999-6465</t>
  </si>
  <si>
    <t>Manager, FP&amp;A - Digital</t>
  </si>
  <si>
    <t>Leonard</t>
  </si>
  <si>
    <t>Fink</t>
  </si>
  <si>
    <t>leonard.fink@wexinc.com</t>
  </si>
  <si>
    <t>207-523-7154</t>
  </si>
  <si>
    <t>Director, Americas Marketing</t>
  </si>
  <si>
    <t>Kellie</t>
  </si>
  <si>
    <t>kellie.jones@wexinc.com</t>
  </si>
  <si>
    <t>615-415-0138</t>
  </si>
  <si>
    <t>2009-06-01T00:00:00-05:00</t>
  </si>
  <si>
    <t xml:space="preserve">Accounts </t>
  </si>
  <si>
    <t>ALA-AP@windriver.com</t>
  </si>
  <si>
    <t>OSC Director</t>
  </si>
  <si>
    <t>Geary</t>
  </si>
  <si>
    <t>Steve.geary@windriver.com</t>
  </si>
  <si>
    <t>970-776-0218</t>
  </si>
  <si>
    <t>X</t>
  </si>
  <si>
    <t>Onboard Needed</t>
  </si>
  <si>
    <t>Follow-up Needed</t>
  </si>
  <si>
    <t>Groups</t>
  </si>
  <si>
    <t>Projects</t>
  </si>
  <si>
    <t>Interests</t>
  </si>
  <si>
    <t>VSS</t>
  </si>
  <si>
    <t>Architecture</t>
  </si>
  <si>
    <t>Data Expert Group</t>
  </si>
  <si>
    <t>EV Charging Expert Group</t>
  </si>
  <si>
    <t>Commercial Vehicle BoF</t>
  </si>
  <si>
    <t>VSSo</t>
  </si>
  <si>
    <t>Vehicle Experience</t>
  </si>
  <si>
    <t>EV Charging Event Data Aggregation</t>
  </si>
  <si>
    <t>Technical Steering Team</t>
  </si>
  <si>
    <t>AOSP App Std Expert Group</t>
  </si>
  <si>
    <t>EV Optimization</t>
  </si>
  <si>
    <t>Marketing Team</t>
  </si>
  <si>
    <t>Payments</t>
  </si>
  <si>
    <t>Vehicle as a Wallet</t>
  </si>
  <si>
    <t>Board</t>
  </si>
  <si>
    <t>Status</t>
  </si>
  <si>
    <t>green</t>
  </si>
  <si>
    <t>red</t>
  </si>
  <si>
    <t>yellow</t>
  </si>
  <si>
    <t>Grand Total</t>
  </si>
  <si>
    <t>Count of Company</t>
  </si>
  <si>
    <t>Saftey</t>
  </si>
  <si>
    <t>o</t>
  </si>
  <si>
    <t>Simulation / Digital Twin / AI</t>
  </si>
  <si>
    <t>SDV</t>
  </si>
  <si>
    <t>Detroit AMM 2022</t>
  </si>
  <si>
    <t>Solid</t>
  </si>
  <si>
    <t>Moderate</t>
  </si>
  <si>
    <t>At Risk</t>
  </si>
  <si>
    <t>x</t>
  </si>
  <si>
    <t>Groupand Project Engagement</t>
  </si>
  <si>
    <t>Business Engagement</t>
  </si>
  <si>
    <t>Testing and Validation</t>
  </si>
  <si>
    <t>MEMBER ANALYSIS REPORT as of 9/8/2023</t>
  </si>
  <si>
    <t>Startup PLUS</t>
  </si>
  <si>
    <t>Count of Status</t>
  </si>
  <si>
    <t>Membership Level</t>
  </si>
  <si>
    <t>Membership Level $</t>
  </si>
  <si>
    <t>Fee</t>
  </si>
  <si>
    <t>StartUp PLUS</t>
  </si>
  <si>
    <t>Sum of Membership Level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</si>
</sst>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_(&quot;$&quot;* #,##0_);_(&quot;$&quot;* \(#,##0\);_(&quot;$&quot;* &quot;-&quot;??_);_(@_)"/>
    <numFmt numFmtId="165" formatCode="&quot;$&quot;#,##0.00"/>
  </numFmts>
  <fonts count="22" x14ac:knownFonts="1">
    <font>
      <sz val="11"/>
      <color theme="1"/>
      <name val="Calibri"/>
      <family val="2"/>
      <scheme val="minor"/>
    </font>
    <font>
      <sz val="11"/>
      <color theme="1"/>
      <name val="Calibri"/>
      <family val="2"/>
      <scheme val="minor"/>
    </font>
    <font>
      <b/>
      <sz val="10"/>
      <name val="Calibri"/>
      <family val="2"/>
      <scheme val="minor"/>
    </font>
    <font>
      <b/>
      <sz val="10"/>
      <color indexed="8"/>
      <name val="Calibri"/>
      <family val="2"/>
      <scheme val="minor"/>
    </font>
    <font>
      <sz val="10"/>
      <color theme="1"/>
      <name val="Calibri"/>
      <family val="2"/>
      <scheme val="minor"/>
    </font>
    <font>
      <sz val="11"/>
      <color rgb="FFFF0000"/>
      <name val="Calibri"/>
      <family val="2"/>
      <scheme val="minor"/>
    </font>
    <font>
      <b/>
      <sz val="18"/>
      <color theme="1"/>
      <name val="Calibri"/>
      <family val="2"/>
      <scheme val="minor"/>
    </font>
    <font>
      <sz val="9"/>
      <color theme="1"/>
      <name val="Calibri"/>
      <family val="2"/>
      <scheme val="minor"/>
    </font>
    <font>
      <sz val="9"/>
      <color rgb="FF000000"/>
      <name val="Calibri"/>
      <family val="2"/>
      <scheme val="minor"/>
    </font>
    <font>
      <sz val="9"/>
      <color rgb="FFFF0000"/>
      <name val="Calibri"/>
      <family val="2"/>
      <scheme val="minor"/>
    </font>
    <font>
      <sz val="9"/>
      <name val="Calibri"/>
      <family val="2"/>
      <scheme val="minor"/>
    </font>
    <font>
      <sz val="9"/>
      <color indexed="8"/>
      <name val="Calibri"/>
      <family val="2"/>
      <scheme val="minor"/>
    </font>
    <font>
      <b/>
      <sz val="9"/>
      <color rgb="FF000000"/>
      <name val="Calibri"/>
      <family val="2"/>
      <scheme val="minor"/>
    </font>
    <font>
      <b/>
      <sz val="9"/>
      <color theme="1"/>
      <name val="Calibri"/>
      <family val="2"/>
      <scheme val="minor"/>
    </font>
    <font>
      <sz val="10"/>
      <color theme="1"/>
      <name val="Tahoma"/>
      <family val="2"/>
    </font>
    <font>
      <b/>
      <sz val="11"/>
      <color indexed="8"/>
      <name val="Calibri"/>
      <family val="2"/>
      <scheme val="minor"/>
    </font>
    <font>
      <sz val="9"/>
      <color indexed="81"/>
      <name val="Tahoma"/>
      <family val="2"/>
    </font>
    <font>
      <b/>
      <sz val="9"/>
      <color indexed="81"/>
      <name val="Tahoma"/>
      <family val="2"/>
    </font>
    <font>
      <b/>
      <sz val="11"/>
      <color rgb="FF000000"/>
      <name val="Calibri"/>
      <family val="2"/>
      <scheme val="minor"/>
    </font>
    <font>
      <b/>
      <sz val="12"/>
      <name val="Calibri"/>
      <family val="2"/>
      <scheme val="minor"/>
    </font>
    <font>
      <b/>
      <sz val="12"/>
      <color indexed="8"/>
      <name val="Calibri"/>
      <family val="2"/>
      <scheme val="minor"/>
    </font>
    <font>
      <b/>
      <sz val="11"/>
      <color theme="1"/>
      <name val="Calibri"/>
      <family val="2"/>
      <scheme val="minor"/>
    </font>
  </fonts>
  <fills count="14">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5" tint="0.39997558519241921"/>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rgb="FF92D05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diagonal/>
    </border>
  </borders>
  <cellStyleXfs count="2">
    <xf numFmtId="0" fontId="0" fillId="0" borderId="0"/>
    <xf numFmtId="44" fontId="1" fillId="0" borderId="0" applyFont="0" applyFill="0" applyBorder="0" applyAlignment="0" applyProtection="0"/>
  </cellStyleXfs>
  <cellXfs count="154">
    <xf numFmtId="0" fontId="0" fillId="0" borderId="0" xfId="0"/>
    <xf numFmtId="0" fontId="0" fillId="0" borderId="0" xfId="0" applyAlignment="1">
      <alignment horizontal="center"/>
    </xf>
    <xf numFmtId="0" fontId="5" fillId="0" borderId="0" xfId="0" applyFont="1"/>
    <xf numFmtId="0" fontId="6" fillId="0" borderId="0" xfId="0" applyFont="1"/>
    <xf numFmtId="0" fontId="6" fillId="0" borderId="0" xfId="0" applyFont="1" applyAlignment="1">
      <alignment horizontal="center"/>
    </xf>
    <xf numFmtId="0" fontId="7" fillId="0" borderId="0" xfId="0" applyFont="1"/>
    <xf numFmtId="0" fontId="9" fillId="0" borderId="0" xfId="0" applyFont="1"/>
    <xf numFmtId="0" fontId="7" fillId="0" borderId="1" xfId="0" applyFont="1" applyBorder="1"/>
    <xf numFmtId="0" fontId="7" fillId="0" borderId="0" xfId="0" applyFont="1" applyAlignment="1">
      <alignment horizontal="center"/>
    </xf>
    <xf numFmtId="49" fontId="8" fillId="3" borderId="1" xfId="0" applyNumberFormat="1" applyFont="1" applyFill="1" applyBorder="1" applyAlignment="1">
      <alignment horizontal="left" vertical="top" wrapText="1"/>
    </xf>
    <xf numFmtId="14" fontId="8" fillId="3" borderId="1" xfId="0" applyNumberFormat="1" applyFont="1" applyFill="1" applyBorder="1" applyAlignment="1">
      <alignment horizontal="center" vertical="top" wrapText="1"/>
    </xf>
    <xf numFmtId="49" fontId="12" fillId="0" borderId="0" xfId="0" applyNumberFormat="1" applyFont="1" applyAlignment="1">
      <alignment horizontal="right" vertical="top" wrapText="1"/>
    </xf>
    <xf numFmtId="0" fontId="13" fillId="0" borderId="0" xfId="0" applyFont="1" applyAlignment="1">
      <alignment horizontal="center"/>
    </xf>
    <xf numFmtId="0" fontId="13" fillId="0" borderId="0" xfId="0" applyFont="1"/>
    <xf numFmtId="49" fontId="2" fillId="2" borderId="4" xfId="0" applyNumberFormat="1" applyFont="1" applyFill="1" applyBorder="1" applyAlignment="1">
      <alignment horizontal="center"/>
    </xf>
    <xf numFmtId="0" fontId="4" fillId="0" borderId="0" xfId="0" applyFont="1"/>
    <xf numFmtId="0" fontId="9" fillId="0" borderId="1" xfId="0" applyFont="1" applyBorder="1"/>
    <xf numFmtId="49" fontId="8" fillId="0" borderId="1" xfId="0" applyNumberFormat="1" applyFont="1" applyBorder="1" applyAlignment="1">
      <alignment horizontal="left" wrapText="1"/>
    </xf>
    <xf numFmtId="49" fontId="8" fillId="0" borderId="1" xfId="0" applyNumberFormat="1" applyFont="1" applyBorder="1"/>
    <xf numFmtId="49" fontId="10" fillId="0" borderId="1" xfId="0" applyNumberFormat="1" applyFont="1" applyBorder="1"/>
    <xf numFmtId="49" fontId="11" fillId="0" borderId="1" xfId="0" applyNumberFormat="1" applyFont="1" applyBorder="1" applyAlignment="1">
      <alignment horizontal="left"/>
    </xf>
    <xf numFmtId="0" fontId="3" fillId="2" borderId="2" xfId="0" applyFont="1" applyFill="1" applyBorder="1" applyAlignment="1">
      <alignment horizontal="center" wrapText="1"/>
    </xf>
    <xf numFmtId="49" fontId="8" fillId="3" borderId="3" xfId="0" applyNumberFormat="1" applyFont="1" applyFill="1" applyBorder="1" applyAlignment="1">
      <alignment horizontal="left" vertical="top" wrapText="1"/>
    </xf>
    <xf numFmtId="14" fontId="8" fillId="3" borderId="3" xfId="0" applyNumberFormat="1" applyFont="1" applyFill="1" applyBorder="1" applyAlignment="1">
      <alignment horizontal="center" vertical="top" wrapText="1"/>
    </xf>
    <xf numFmtId="0" fontId="7" fillId="0" borderId="3" xfId="0" applyFont="1" applyBorder="1"/>
    <xf numFmtId="0" fontId="7" fillId="0" borderId="1" xfId="0" applyFont="1" applyBorder="1" applyAlignment="1">
      <alignment horizontal="center"/>
    </xf>
    <xf numFmtId="49" fontId="8" fillId="0" borderId="1" xfId="0" applyNumberFormat="1" applyFont="1" applyBorder="1" applyAlignment="1">
      <alignment horizontal="center" wrapText="1"/>
    </xf>
    <xf numFmtId="49" fontId="8" fillId="0" borderId="1" xfId="0" applyNumberFormat="1" applyFont="1" applyBorder="1" applyAlignment="1">
      <alignment horizontal="center"/>
    </xf>
    <xf numFmtId="49" fontId="10" fillId="0" borderId="1" xfId="0" applyNumberFormat="1" applyFont="1" applyBorder="1" applyAlignment="1">
      <alignment horizontal="center"/>
    </xf>
    <xf numFmtId="49" fontId="11" fillId="0" borderId="1" xfId="0" applyNumberFormat="1" applyFont="1" applyBorder="1" applyAlignment="1">
      <alignment horizontal="center"/>
    </xf>
    <xf numFmtId="49" fontId="8" fillId="3" borderId="1" xfId="0" applyNumberFormat="1" applyFont="1" applyFill="1" applyBorder="1" applyAlignment="1">
      <alignment horizontal="center" vertical="top" wrapText="1"/>
    </xf>
    <xf numFmtId="49" fontId="8" fillId="3" borderId="3" xfId="0" applyNumberFormat="1" applyFont="1" applyFill="1" applyBorder="1" applyAlignment="1">
      <alignment horizontal="center" vertical="top" wrapText="1"/>
    </xf>
    <xf numFmtId="164" fontId="0" fillId="0" borderId="0" xfId="1" applyNumberFormat="1" applyFont="1" applyAlignment="1">
      <alignment horizontal="center"/>
    </xf>
    <xf numFmtId="0" fontId="8" fillId="0" borderId="1" xfId="0" applyFont="1" applyBorder="1" applyAlignment="1">
      <alignment horizontal="center" wrapText="1"/>
    </xf>
    <xf numFmtId="14" fontId="8" fillId="0" borderId="1" xfId="0" applyNumberFormat="1" applyFont="1" applyBorder="1" applyAlignment="1">
      <alignment horizontal="center" wrapText="1"/>
    </xf>
    <xf numFmtId="0" fontId="10" fillId="0" borderId="1" xfId="0" applyFont="1" applyBorder="1" applyAlignment="1">
      <alignment horizontal="center"/>
    </xf>
    <xf numFmtId="14" fontId="10" fillId="0" borderId="1" xfId="0" applyNumberFormat="1" applyFont="1" applyBorder="1" applyAlignment="1">
      <alignment horizontal="center"/>
    </xf>
    <xf numFmtId="14" fontId="10" fillId="0" borderId="1" xfId="0" applyNumberFormat="1" applyFont="1" applyBorder="1" applyAlignment="1">
      <alignment horizontal="center" wrapText="1"/>
    </xf>
    <xf numFmtId="0" fontId="11" fillId="0" borderId="1" xfId="0" applyFont="1" applyBorder="1" applyAlignment="1">
      <alignment horizontal="center"/>
    </xf>
    <xf numFmtId="14" fontId="11" fillId="0" borderId="1" xfId="0" applyNumberFormat="1" applyFont="1" applyBorder="1" applyAlignment="1">
      <alignment horizontal="center"/>
    </xf>
    <xf numFmtId="0" fontId="8" fillId="3" borderId="1" xfId="0" applyFont="1" applyFill="1" applyBorder="1" applyAlignment="1">
      <alignment horizontal="center" vertical="top" wrapText="1"/>
    </xf>
    <xf numFmtId="0" fontId="8" fillId="3" borderId="3" xfId="0" applyFont="1" applyFill="1" applyBorder="1" applyAlignment="1">
      <alignment horizontal="center" vertical="top" wrapText="1"/>
    </xf>
    <xf numFmtId="49" fontId="7" fillId="0" borderId="1" xfId="0" applyNumberFormat="1" applyFont="1" applyBorder="1" applyAlignment="1">
      <alignment horizontal="left" wrapText="1"/>
    </xf>
    <xf numFmtId="0" fontId="3" fillId="9" borderId="8" xfId="0" applyFont="1" applyFill="1" applyBorder="1" applyAlignment="1">
      <alignment horizontal="center" vertical="top" textRotation="90" wrapText="1"/>
    </xf>
    <xf numFmtId="0" fontId="3" fillId="10" borderId="8" xfId="0" applyFont="1" applyFill="1" applyBorder="1" applyAlignment="1">
      <alignment vertical="top" textRotation="90" wrapText="1"/>
    </xf>
    <xf numFmtId="0" fontId="3" fillId="4" borderId="8" xfId="0" applyFont="1" applyFill="1" applyBorder="1" applyAlignment="1">
      <alignment horizontal="center" vertical="top" textRotation="90" wrapText="1"/>
    </xf>
    <xf numFmtId="0" fontId="3" fillId="5" borderId="8" xfId="0" applyFont="1" applyFill="1" applyBorder="1" applyAlignment="1">
      <alignment horizontal="center" vertical="top" textRotation="90" wrapText="1"/>
    </xf>
    <xf numFmtId="0" fontId="3" fillId="2" borderId="4" xfId="0" applyFont="1" applyFill="1" applyBorder="1" applyAlignment="1">
      <alignment horizontal="center" vertical="center" wrapText="1"/>
    </xf>
    <xf numFmtId="0" fontId="3" fillId="10" borderId="8" xfId="0" applyFont="1" applyFill="1" applyBorder="1" applyAlignment="1">
      <alignment horizontal="center" vertical="top" textRotation="90" wrapText="1"/>
    </xf>
    <xf numFmtId="0" fontId="3" fillId="11" borderId="8" xfId="0" applyFont="1" applyFill="1" applyBorder="1" applyAlignment="1">
      <alignment horizontal="center" vertical="top" textRotation="90" wrapText="1"/>
    </xf>
    <xf numFmtId="14" fontId="8" fillId="11" borderId="1" xfId="0" applyNumberFormat="1" applyFont="1" applyFill="1" applyBorder="1" applyAlignment="1">
      <alignment horizontal="center" wrapText="1"/>
    </xf>
    <xf numFmtId="0" fontId="8" fillId="11" borderId="1" xfId="0" applyFont="1" applyFill="1" applyBorder="1" applyAlignment="1">
      <alignment horizontal="center" wrapText="1"/>
    </xf>
    <xf numFmtId="14" fontId="10" fillId="11" borderId="1" xfId="0" applyNumberFormat="1" applyFont="1" applyFill="1" applyBorder="1" applyAlignment="1">
      <alignment horizontal="center"/>
    </xf>
    <xf numFmtId="0" fontId="10" fillId="11" borderId="1" xfId="0" applyFont="1" applyFill="1" applyBorder="1" applyAlignment="1">
      <alignment horizontal="center"/>
    </xf>
    <xf numFmtId="49" fontId="8" fillId="11" borderId="1" xfId="0" applyNumberFormat="1" applyFont="1" applyFill="1" applyBorder="1" applyAlignment="1">
      <alignment horizontal="center"/>
    </xf>
    <xf numFmtId="0" fontId="11" fillId="11" borderId="1" xfId="0" applyFont="1" applyFill="1" applyBorder="1" applyAlignment="1">
      <alignment horizontal="center"/>
    </xf>
    <xf numFmtId="14" fontId="8" fillId="11" borderId="3" xfId="0" applyNumberFormat="1" applyFont="1" applyFill="1" applyBorder="1" applyAlignment="1">
      <alignment horizontal="center" wrapText="1"/>
    </xf>
    <xf numFmtId="0" fontId="8" fillId="9" borderId="1" xfId="0" applyFont="1" applyFill="1" applyBorder="1" applyAlignment="1">
      <alignment horizontal="center" wrapText="1"/>
    </xf>
    <xf numFmtId="14" fontId="10" fillId="9" borderId="1" xfId="0" applyNumberFormat="1" applyFont="1" applyFill="1" applyBorder="1" applyAlignment="1">
      <alignment horizontal="center"/>
    </xf>
    <xf numFmtId="0" fontId="10" fillId="9" borderId="1" xfId="0" applyFont="1" applyFill="1" applyBorder="1" applyAlignment="1">
      <alignment horizontal="center"/>
    </xf>
    <xf numFmtId="49" fontId="8" fillId="9" borderId="1" xfId="0" applyNumberFormat="1" applyFont="1" applyFill="1" applyBorder="1" applyAlignment="1">
      <alignment horizontal="center"/>
    </xf>
    <xf numFmtId="0" fontId="11" fillId="9" borderId="1" xfId="0" applyFont="1" applyFill="1" applyBorder="1" applyAlignment="1">
      <alignment horizontal="center"/>
    </xf>
    <xf numFmtId="14" fontId="8" fillId="9" borderId="1" xfId="0" applyNumberFormat="1" applyFont="1" applyFill="1" applyBorder="1" applyAlignment="1">
      <alignment horizontal="center" wrapText="1"/>
    </xf>
    <xf numFmtId="14" fontId="8" fillId="9" borderId="3" xfId="0" applyNumberFormat="1" applyFont="1" applyFill="1" applyBorder="1" applyAlignment="1">
      <alignment horizontal="center" wrapText="1"/>
    </xf>
    <xf numFmtId="0" fontId="8" fillId="5" borderId="1" xfId="0" applyFont="1" applyFill="1" applyBorder="1" applyAlignment="1">
      <alignment horizontal="center" wrapText="1"/>
    </xf>
    <xf numFmtId="14" fontId="10" fillId="5" borderId="1" xfId="0" applyNumberFormat="1" applyFont="1" applyFill="1" applyBorder="1" applyAlignment="1">
      <alignment horizontal="center"/>
    </xf>
    <xf numFmtId="0" fontId="10" fillId="5" borderId="1" xfId="0" applyFont="1" applyFill="1" applyBorder="1" applyAlignment="1">
      <alignment horizontal="center"/>
    </xf>
    <xf numFmtId="49" fontId="8" fillId="5" borderId="1" xfId="0" applyNumberFormat="1" applyFont="1" applyFill="1" applyBorder="1" applyAlignment="1">
      <alignment horizontal="center"/>
    </xf>
    <xf numFmtId="0" fontId="11" fillId="5" borderId="1" xfId="0" applyFont="1" applyFill="1" applyBorder="1" applyAlignment="1">
      <alignment horizontal="center"/>
    </xf>
    <xf numFmtId="14" fontId="8" fillId="5" borderId="1" xfId="0" applyNumberFormat="1" applyFont="1" applyFill="1" applyBorder="1" applyAlignment="1">
      <alignment horizontal="center" wrapText="1"/>
    </xf>
    <xf numFmtId="14" fontId="8" fillId="5" borderId="3" xfId="0" applyNumberFormat="1" applyFont="1" applyFill="1" applyBorder="1" applyAlignment="1">
      <alignment horizontal="center" wrapText="1"/>
    </xf>
    <xf numFmtId="0" fontId="8" fillId="4" borderId="1" xfId="0" applyFont="1" applyFill="1" applyBorder="1" applyAlignment="1">
      <alignment horizontal="center" wrapText="1"/>
    </xf>
    <xf numFmtId="14" fontId="10" fillId="4" borderId="1" xfId="0" applyNumberFormat="1" applyFont="1" applyFill="1" applyBorder="1" applyAlignment="1">
      <alignment horizontal="center"/>
    </xf>
    <xf numFmtId="0" fontId="10" fillId="4" borderId="1" xfId="0" applyFont="1" applyFill="1" applyBorder="1" applyAlignment="1">
      <alignment horizontal="center"/>
    </xf>
    <xf numFmtId="49" fontId="8" fillId="4" borderId="1" xfId="0" applyNumberFormat="1" applyFont="1" applyFill="1" applyBorder="1" applyAlignment="1">
      <alignment horizontal="center"/>
    </xf>
    <xf numFmtId="0" fontId="11" fillId="4" borderId="1" xfId="0" applyFont="1" applyFill="1" applyBorder="1" applyAlignment="1">
      <alignment horizontal="center"/>
    </xf>
    <xf numFmtId="14" fontId="8" fillId="4" borderId="1" xfId="0" applyNumberFormat="1" applyFont="1" applyFill="1" applyBorder="1" applyAlignment="1">
      <alignment horizontal="center" wrapText="1"/>
    </xf>
    <xf numFmtId="14" fontId="8" fillId="4" borderId="3" xfId="0" applyNumberFormat="1" applyFont="1" applyFill="1" applyBorder="1" applyAlignment="1">
      <alignment horizontal="center" wrapText="1"/>
    </xf>
    <xf numFmtId="0" fontId="8" fillId="10" borderId="1" xfId="0" applyFont="1" applyFill="1" applyBorder="1" applyAlignment="1">
      <alignment horizontal="center" wrapText="1"/>
    </xf>
    <xf numFmtId="14" fontId="10" fillId="10" borderId="1" xfId="0" applyNumberFormat="1" applyFont="1" applyFill="1" applyBorder="1" applyAlignment="1">
      <alignment horizontal="center"/>
    </xf>
    <xf numFmtId="0" fontId="10" fillId="10" borderId="1" xfId="0" applyFont="1" applyFill="1" applyBorder="1" applyAlignment="1">
      <alignment horizontal="center"/>
    </xf>
    <xf numFmtId="49" fontId="8" fillId="10" borderId="1" xfId="0" applyNumberFormat="1" applyFont="1" applyFill="1" applyBorder="1" applyAlignment="1">
      <alignment horizontal="center"/>
    </xf>
    <xf numFmtId="0" fontId="11" fillId="10" borderId="1" xfId="0" applyFont="1" applyFill="1" applyBorder="1" applyAlignment="1">
      <alignment horizontal="center"/>
    </xf>
    <xf numFmtId="14" fontId="8" fillId="10" borderId="1" xfId="0" applyNumberFormat="1" applyFont="1" applyFill="1" applyBorder="1" applyAlignment="1">
      <alignment horizontal="center" wrapText="1"/>
    </xf>
    <xf numFmtId="14" fontId="8" fillId="10" borderId="3" xfId="0" applyNumberFormat="1" applyFont="1" applyFill="1" applyBorder="1" applyAlignment="1">
      <alignment horizontal="center" wrapText="1"/>
    </xf>
    <xf numFmtId="14" fontId="9" fillId="4" borderId="1" xfId="0" applyNumberFormat="1" applyFont="1" applyFill="1" applyBorder="1" applyAlignment="1">
      <alignment horizontal="center" wrapText="1"/>
    </xf>
    <xf numFmtId="0" fontId="7" fillId="4" borderId="1" xfId="0" applyFont="1" applyFill="1" applyBorder="1" applyAlignment="1">
      <alignment horizontal="center"/>
    </xf>
    <xf numFmtId="14" fontId="9" fillId="5" borderId="1" xfId="0" applyNumberFormat="1" applyFont="1" applyFill="1" applyBorder="1" applyAlignment="1">
      <alignment horizontal="center" wrapText="1"/>
    </xf>
    <xf numFmtId="0" fontId="7" fillId="5" borderId="1" xfId="0" applyFont="1" applyFill="1" applyBorder="1" applyAlignment="1">
      <alignment horizontal="center"/>
    </xf>
    <xf numFmtId="14" fontId="8" fillId="0" borderId="3" xfId="0" applyNumberFormat="1" applyFont="1" applyBorder="1" applyAlignment="1">
      <alignment horizontal="center" wrapText="1"/>
    </xf>
    <xf numFmtId="0" fontId="14" fillId="0" borderId="1" xfId="0" applyFont="1" applyBorder="1"/>
    <xf numFmtId="49" fontId="8" fillId="0" borderId="0" xfId="0" applyNumberFormat="1" applyFont="1" applyAlignment="1">
      <alignment horizontal="left" wrapText="1"/>
    </xf>
    <xf numFmtId="0" fontId="6" fillId="0" borderId="0" xfId="0" applyFont="1" applyAlignment="1">
      <alignment horizontal="left"/>
    </xf>
    <xf numFmtId="0" fontId="0" fillId="0" borderId="0" xfId="0" applyAlignment="1">
      <alignment horizontal="left"/>
    </xf>
    <xf numFmtId="0" fontId="13" fillId="0" borderId="0" xfId="0" applyFont="1" applyAlignment="1">
      <alignment horizontal="left"/>
    </xf>
    <xf numFmtId="0" fontId="7" fillId="0" borderId="0" xfId="0" applyFont="1" applyAlignment="1">
      <alignment horizontal="left"/>
    </xf>
    <xf numFmtId="0" fontId="3" fillId="0" borderId="4" xfId="0" applyFont="1" applyBorder="1" applyAlignment="1">
      <alignment horizontal="center" wrapText="1"/>
    </xf>
    <xf numFmtId="0" fontId="8" fillId="0" borderId="1" xfId="0" applyFont="1" applyBorder="1" applyAlignment="1">
      <alignment horizontal="left" wrapText="1"/>
    </xf>
    <xf numFmtId="14" fontId="10" fillId="0" borderId="1" xfId="0" applyNumberFormat="1" applyFont="1" applyBorder="1" applyAlignment="1">
      <alignment horizontal="left"/>
    </xf>
    <xf numFmtId="49" fontId="8" fillId="0" borderId="1" xfId="0" applyNumberFormat="1" applyFont="1" applyBorder="1" applyAlignment="1">
      <alignment horizontal="left"/>
    </xf>
    <xf numFmtId="14" fontId="8" fillId="0" borderId="1" xfId="0" applyNumberFormat="1" applyFont="1" applyBorder="1" applyAlignment="1">
      <alignment horizontal="left" wrapText="1"/>
    </xf>
    <xf numFmtId="0" fontId="10" fillId="0" borderId="1" xfId="0" applyFont="1" applyBorder="1" applyAlignment="1">
      <alignment horizontal="left"/>
    </xf>
    <xf numFmtId="14" fontId="8" fillId="0" borderId="3" xfId="0" applyNumberFormat="1" applyFont="1" applyBorder="1" applyAlignment="1">
      <alignment horizontal="left" wrapText="1"/>
    </xf>
    <xf numFmtId="49" fontId="18" fillId="0" borderId="0" xfId="0" applyNumberFormat="1" applyFont="1" applyAlignment="1">
      <alignment horizontal="right" vertical="top" wrapText="1"/>
    </xf>
    <xf numFmtId="0" fontId="7" fillId="0" borderId="1" xfId="0" applyFont="1" applyBorder="1" applyAlignment="1">
      <alignment horizontal="left"/>
    </xf>
    <xf numFmtId="0" fontId="3" fillId="0" borderId="4" xfId="0" applyFont="1" applyBorder="1" applyAlignment="1">
      <alignment horizontal="center" vertical="center" textRotation="90" wrapText="1"/>
    </xf>
    <xf numFmtId="0" fontId="3" fillId="12" borderId="8" xfId="0" applyFont="1" applyFill="1" applyBorder="1" applyAlignment="1">
      <alignment horizontal="center" vertical="top" textRotation="90" wrapText="1"/>
    </xf>
    <xf numFmtId="0" fontId="11" fillId="12" borderId="1" xfId="0" applyFont="1" applyFill="1" applyBorder="1" applyAlignment="1">
      <alignment horizontal="center"/>
    </xf>
    <xf numFmtId="0" fontId="8" fillId="12" borderId="1" xfId="0" applyFont="1" applyFill="1" applyBorder="1" applyAlignment="1">
      <alignment horizontal="center" wrapText="1"/>
    </xf>
    <xf numFmtId="14" fontId="10" fillId="12" borderId="1" xfId="0" applyNumberFormat="1" applyFont="1" applyFill="1" applyBorder="1" applyAlignment="1">
      <alignment horizontal="center"/>
    </xf>
    <xf numFmtId="49" fontId="8" fillId="12" borderId="1" xfId="0" applyNumberFormat="1" applyFont="1" applyFill="1" applyBorder="1" applyAlignment="1">
      <alignment horizontal="center"/>
    </xf>
    <xf numFmtId="14" fontId="8" fillId="12" borderId="1" xfId="0" applyNumberFormat="1" applyFont="1" applyFill="1" applyBorder="1" applyAlignment="1">
      <alignment horizontal="center" wrapText="1"/>
    </xf>
    <xf numFmtId="0" fontId="10" fillId="12" borderId="1" xfId="0" applyFont="1" applyFill="1" applyBorder="1" applyAlignment="1">
      <alignment horizontal="center"/>
    </xf>
    <xf numFmtId="14" fontId="8" fillId="12" borderId="3" xfId="0" applyNumberFormat="1" applyFont="1" applyFill="1" applyBorder="1" applyAlignment="1">
      <alignment horizontal="center" wrapText="1"/>
    </xf>
    <xf numFmtId="164" fontId="0" fillId="4" borderId="5" xfId="0" applyNumberFormat="1" applyFill="1" applyBorder="1" applyAlignment="1">
      <alignment horizontal="center"/>
    </xf>
    <xf numFmtId="164" fontId="0" fillId="4" borderId="6" xfId="0" applyNumberFormat="1" applyFill="1" applyBorder="1" applyAlignment="1">
      <alignment horizontal="center"/>
    </xf>
    <xf numFmtId="164" fontId="0" fillId="4" borderId="7" xfId="0" applyNumberFormat="1" applyFill="1" applyBorder="1" applyAlignment="1">
      <alignment horizontal="center"/>
    </xf>
    <xf numFmtId="164" fontId="0" fillId="5" borderId="5" xfId="0" applyNumberFormat="1" applyFill="1" applyBorder="1" applyAlignment="1">
      <alignment horizontal="center"/>
    </xf>
    <xf numFmtId="164" fontId="0" fillId="5" borderId="6" xfId="0" applyNumberFormat="1" applyFill="1" applyBorder="1" applyAlignment="1">
      <alignment horizontal="center"/>
    </xf>
    <xf numFmtId="164" fontId="0" fillId="5" borderId="7" xfId="0" applyNumberFormat="1" applyFill="1" applyBorder="1" applyAlignment="1">
      <alignment horizontal="center"/>
    </xf>
    <xf numFmtId="0" fontId="15" fillId="9" borderId="1" xfId="0" applyFont="1" applyFill="1" applyBorder="1" applyAlignment="1">
      <alignment horizontal="center" wrapText="1"/>
    </xf>
    <xf numFmtId="0" fontId="15" fillId="10" borderId="1" xfId="0" applyFont="1" applyFill="1" applyBorder="1" applyAlignment="1">
      <alignment horizontal="center" wrapText="1"/>
    </xf>
    <xf numFmtId="0" fontId="15" fillId="2" borderId="1" xfId="0" applyFont="1" applyFill="1" applyBorder="1" applyAlignment="1">
      <alignment horizontal="center" wrapText="1"/>
    </xf>
    <xf numFmtId="0" fontId="15" fillId="12" borderId="5" xfId="0" applyFont="1" applyFill="1" applyBorder="1" applyAlignment="1">
      <alignment horizontal="center" wrapText="1"/>
    </xf>
    <xf numFmtId="0" fontId="15" fillId="12" borderId="7" xfId="0" applyFont="1" applyFill="1" applyBorder="1" applyAlignment="1">
      <alignment horizontal="center" wrapText="1"/>
    </xf>
    <xf numFmtId="0" fontId="0" fillId="0" borderId="0" xfId="0" pivotButton="1"/>
    <xf numFmtId="0" fontId="0" fillId="0" borderId="0" xfId="0" applyNumberFormat="1"/>
    <xf numFmtId="49" fontId="2" fillId="6" borderId="4" xfId="0" applyNumberFormat="1" applyFont="1" applyFill="1" applyBorder="1" applyAlignment="1">
      <alignment horizontal="center" textRotation="90"/>
    </xf>
    <xf numFmtId="49" fontId="2" fillId="7" borderId="4" xfId="0" applyNumberFormat="1" applyFont="1" applyFill="1" applyBorder="1" applyAlignment="1">
      <alignment horizontal="center" textRotation="90"/>
    </xf>
    <xf numFmtId="49" fontId="2" fillId="8" borderId="4" xfId="0" applyNumberFormat="1" applyFont="1" applyFill="1" applyBorder="1" applyAlignment="1">
      <alignment horizontal="center" textRotation="90"/>
    </xf>
    <xf numFmtId="49" fontId="8" fillId="13" borderId="1" xfId="0" applyNumberFormat="1" applyFont="1" applyFill="1" applyBorder="1" applyAlignment="1">
      <alignment horizontal="left" wrapText="1"/>
    </xf>
    <xf numFmtId="0" fontId="7" fillId="13" borderId="1" xfId="0" applyFont="1" applyFill="1" applyBorder="1"/>
    <xf numFmtId="0" fontId="6" fillId="3" borderId="0" xfId="0" applyFont="1" applyFill="1"/>
    <xf numFmtId="0" fontId="6" fillId="3" borderId="0" xfId="0" applyFont="1" applyFill="1" applyAlignment="1">
      <alignment horizontal="center"/>
    </xf>
    <xf numFmtId="0" fontId="0" fillId="3" borderId="0" xfId="0" applyFill="1"/>
    <xf numFmtId="0" fontId="0" fillId="3" borderId="0" xfId="0" applyFill="1" applyAlignment="1">
      <alignment horizontal="center"/>
    </xf>
    <xf numFmtId="164" fontId="0" fillId="3" borderId="0" xfId="1" applyNumberFormat="1" applyFont="1" applyFill="1" applyAlignment="1">
      <alignment horizontal="center"/>
    </xf>
    <xf numFmtId="49" fontId="19" fillId="2" borderId="4" xfId="0" applyNumberFormat="1" applyFont="1" applyFill="1" applyBorder="1" applyAlignment="1">
      <alignment horizontal="center" vertical="center"/>
    </xf>
    <xf numFmtId="0" fontId="20" fillId="0" borderId="4" xfId="0" applyFont="1" applyBorder="1" applyAlignment="1">
      <alignment horizontal="center" vertical="center" textRotation="90" wrapText="1"/>
    </xf>
    <xf numFmtId="49" fontId="19" fillId="6" borderId="4" xfId="0" applyNumberFormat="1" applyFont="1" applyFill="1" applyBorder="1" applyAlignment="1">
      <alignment horizontal="center" vertical="center" textRotation="90"/>
    </xf>
    <xf numFmtId="49" fontId="19" fillId="7" borderId="4" xfId="0" applyNumberFormat="1" applyFont="1" applyFill="1" applyBorder="1" applyAlignment="1">
      <alignment horizontal="center" vertical="center" textRotation="90"/>
    </xf>
    <xf numFmtId="49" fontId="19" fillId="8" borderId="4" xfId="0" applyNumberFormat="1" applyFont="1" applyFill="1" applyBorder="1" applyAlignment="1">
      <alignment horizontal="center" vertical="center" textRotation="90"/>
    </xf>
    <xf numFmtId="0" fontId="20" fillId="2" borderId="4" xfId="0" applyFont="1" applyFill="1" applyBorder="1" applyAlignment="1">
      <alignment horizontal="center" vertical="center" wrapText="1"/>
    </xf>
    <xf numFmtId="0" fontId="0" fillId="0" borderId="0" xfId="0" applyAlignment="1">
      <alignment horizontal="left" indent="1"/>
    </xf>
    <xf numFmtId="4" fontId="11" fillId="0" borderId="1" xfId="0" applyNumberFormat="1" applyFont="1" applyBorder="1" applyAlignment="1">
      <alignment horizontal="center"/>
    </xf>
    <xf numFmtId="4" fontId="8" fillId="0" borderId="1" xfId="0" applyNumberFormat="1" applyFont="1" applyBorder="1" applyAlignment="1">
      <alignment horizontal="center" wrapText="1"/>
    </xf>
    <xf numFmtId="0" fontId="21" fillId="0" borderId="0" xfId="0" applyFont="1"/>
    <xf numFmtId="165" fontId="0" fillId="0" borderId="0" xfId="0" applyNumberFormat="1"/>
    <xf numFmtId="165" fontId="8" fillId="0" borderId="1" xfId="0" applyNumberFormat="1" applyFont="1" applyBorder="1" applyAlignment="1">
      <alignment horizontal="center" wrapText="1"/>
    </xf>
    <xf numFmtId="165" fontId="11" fillId="0" borderId="1" xfId="0" applyNumberFormat="1" applyFont="1" applyBorder="1" applyAlignment="1">
      <alignment horizontal="center"/>
    </xf>
    <xf numFmtId="165" fontId="10" fillId="0" borderId="1" xfId="0" applyNumberFormat="1" applyFont="1" applyBorder="1" applyAlignment="1">
      <alignment horizontal="center"/>
    </xf>
    <xf numFmtId="165" fontId="8" fillId="0" borderId="1" xfId="0" applyNumberFormat="1" applyFont="1" applyBorder="1" applyAlignment="1">
      <alignment horizontal="center"/>
    </xf>
    <xf numFmtId="0" fontId="0" fillId="0" borderId="0" xfId="0" applyAlignment="1">
      <alignment horizontal="left" indent="2"/>
    </xf>
    <xf numFmtId="49" fontId="8" fillId="0" borderId="0" xfId="0" applyNumberFormat="1" applyFont="1" applyBorder="1" applyAlignment="1">
      <alignment horizontal="left" wrapText="1"/>
    </xf>
  </cellXfs>
  <cellStyles count="2">
    <cellStyle name="Currency" xfId="1" builtinId="4"/>
    <cellStyle name="Normal" xfId="0" builtinId="0"/>
  </cellStyles>
  <dxfs count="71">
    <dxf>
      <numFmt numFmtId="165" formatCode="&quot;$&quot;#,##0.00"/>
    </dxf>
    <dxf>
      <numFmt numFmtId="165" formatCode="&quot;$&quot;#,##0.00"/>
    </dxf>
    <dxf>
      <numFmt numFmtId="165" formatCode="&quot;$&quot;#,##0.00"/>
    </dxf>
    <dxf>
      <fill>
        <patternFill>
          <bgColor rgb="FFFFFF00"/>
        </patternFill>
      </fill>
    </dxf>
    <dxf>
      <fill>
        <patternFill>
          <bgColor theme="5"/>
        </patternFill>
      </fill>
    </dxf>
    <dxf>
      <fill>
        <patternFill>
          <bgColor rgb="FF92D050"/>
        </patternFill>
      </fill>
    </dxf>
    <dxf>
      <font>
        <color auto="1"/>
      </font>
      <fill>
        <patternFill>
          <bgColor theme="8" tint="0.59996337778862885"/>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auto="1"/>
      </font>
      <fill>
        <patternFill>
          <bgColor theme="8" tint="0.59996337778862885"/>
        </patternFill>
      </fill>
    </dxf>
    <dxf>
      <fill>
        <patternFill>
          <bgColor rgb="FFFFFF00"/>
        </patternFill>
      </fill>
    </dxf>
    <dxf>
      <fill>
        <patternFill>
          <bgColor theme="5"/>
        </patternFill>
      </fill>
    </dxf>
    <dxf>
      <fill>
        <patternFill>
          <bgColor rgb="FF92D05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
      <numFmt numFmtId="165" formatCode="&quot;$&quot;#,##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430304</xdr:colOff>
      <xdr:row>3</xdr:row>
      <xdr:rowOff>89648</xdr:rowOff>
    </xdr:from>
    <xdr:to>
      <xdr:col>7</xdr:col>
      <xdr:colOff>600634</xdr:colOff>
      <xdr:row>16</xdr:row>
      <xdr:rowOff>8399</xdr:rowOff>
    </xdr:to>
    <mc:AlternateContent xmlns:mc="http://schemas.openxmlformats.org/markup-compatibility/2006">
      <mc:Choice xmlns:a14="http://schemas.microsoft.com/office/drawing/2010/main" Requires="a14">
        <xdr:graphicFrame macro="">
          <xdr:nvGraphicFramePr>
            <xdr:cNvPr id="6" name="Membership Level">
              <a:extLst>
                <a:ext uri="{FF2B5EF4-FFF2-40B4-BE49-F238E27FC236}">
                  <a16:creationId xmlns:a16="http://schemas.microsoft.com/office/drawing/2014/main" id="{9763AF81-8589-3923-1D4F-3391421D4E57}"/>
                </a:ext>
              </a:extLst>
            </xdr:cNvPr>
            <xdr:cNvGraphicFramePr/>
          </xdr:nvGraphicFramePr>
          <xdr:xfrm>
            <a:off x="0" y="0"/>
            <a:ext cx="0" cy="0"/>
          </xdr:xfrm>
          <a:graphic>
            <a:graphicData uri="http://schemas.microsoft.com/office/drawing/2010/slicer">
              <sle:slicer xmlns:sle="http://schemas.microsoft.com/office/drawing/2010/slicer" name="Membership Level"/>
            </a:graphicData>
          </a:graphic>
        </xdr:graphicFrame>
      </mc:Choice>
      <mc:Fallback>
        <xdr:sp macro="" textlink="">
          <xdr:nvSpPr>
            <xdr:cNvPr id="0" name=""/>
            <xdr:cNvSpPr>
              <a:spLocks noTextEdit="1"/>
            </xdr:cNvSpPr>
          </xdr:nvSpPr>
          <xdr:spPr>
            <a:xfrm>
              <a:off x="8364462" y="671174"/>
              <a:ext cx="1828014" cy="243869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icrosoft Office User" refreshedDate="45181.706806481481" createdVersion="8" refreshedVersion="8" minRefreshableVersion="3" recordCount="77" xr:uid="{871B77D6-D0EE-D64F-9C92-DC8420E1B76F}">
  <cacheSource type="worksheet">
    <worksheetSource ref="A4:I80" sheet="Dashboard"/>
  </cacheSource>
  <cacheFields count="9">
    <cacheField name="Company" numFmtId="0">
      <sharedItems count="77">
        <s v="ACERTA ANALYTICS SOLUTIONS, INC."/>
        <s v="Advanced Driver Information Technology Corp."/>
        <s v="Aicas GmbH"/>
        <s v="Aiden Automotive Technologies Inc."/>
        <s v="ALPS ALPINE EUROPE GmbH"/>
        <s v="Altia, Inc."/>
        <s v="ANELLO Photonics"/>
        <s v="ANSYS, Inc"/>
        <s v="Aptiv Services Deutschland GmbH"/>
        <s v="Area X. O."/>
        <s v="ARM LTD"/>
        <s v="BlackBerry UK Limited"/>
        <s v="BMW AG"/>
        <s v="Cinemo GmbH"/>
        <s v="CTAG"/>
        <s v="Dark Star"/>
        <s v="Dassault Systèmes"/>
        <s v="Denso Corporation"/>
        <s v="Elektrobit"/>
        <s v="Emergency Safety Solutions"/>
        <s v="Endava"/>
        <s v="ETRI"/>
        <s v="EVware"/>
        <s v="Ford Motor Company"/>
        <s v="Forvia - Faurecia Clarion Electronics"/>
        <s v="Garmin Switzerland GmbH"/>
        <s v="Geotab"/>
        <s v="GitHub"/>
        <s v="GM Global Technology Operations LLC"/>
        <s v="Grape Up"/>
        <s v="GreenV Mobilidade Eletrica Brasil SA "/>
        <s v="HAAS Alert "/>
        <s v="Harmonic Financial Technology"/>
        <s v="Honda R&amp;D Europe"/>
        <s v="Humanising Autonomy"/>
        <s v="Hyundai Mobis Co., Ltd"/>
        <s v="Hyundai Motor Group"/>
        <s v="innovation works"/>
        <s v="Intellias Global Limited"/>
        <s v="Jimmy Technologies"/>
        <s v="JOYNEXT"/>
        <s v="L&amp;T Technologies"/>
        <s v="LG Electronics"/>
        <s v="MAVI.io"/>
        <s v="Mbition Mercedes"/>
        <s v="Michelin"/>
        <s v="MongoDB"/>
        <s v="NNG"/>
        <s v="NXP Semiconductors Netherlands B.V."/>
        <s v="OBIGO Inc."/>
        <s v="Otonomo"/>
        <s v="Qaiware"/>
        <s v="Quu, Inc."/>
        <s v="Real Time Innovations"/>
        <s v="RemotiveLabs"/>
        <s v="RENAULT Group"/>
        <s v="Renesas Electronics"/>
        <s v="Ricardo"/>
        <s v="Rightware"/>
        <s v="Rivet360"/>
        <s v="Robert Bosch GmbH"/>
        <s v="SecureThings U.S. Inc."/>
        <s v="Sheeva.AI"/>
        <s v="Shenyang MXNavi Co. Ltd"/>
        <s v="Siili_Auto"/>
        <s v="Snapp Automotive Ltd"/>
        <s v="Sonatus"/>
        <s v="Starfish GmbH &amp; Co. KG"/>
        <s v="Stellantis (FLC US LLC)"/>
        <s v="The Qt Company"/>
        <s v="Tieto Finland Support Services Oy"/>
        <s v="Tome Software"/>
        <s v="TrafficLand, Inc"/>
        <s v="Troverlo"/>
        <s v="Tuxera Inc."/>
        <s v="WEX, Inc."/>
        <s v="Wind River Systems"/>
      </sharedItems>
    </cacheField>
    <cacheField name="Groupand Project Engagement" numFmtId="0">
      <sharedItems containsBlank="1"/>
    </cacheField>
    <cacheField name="Business Engagement" numFmtId="0">
      <sharedItems containsBlank="1"/>
    </cacheField>
    <cacheField name="Status" numFmtId="0">
      <sharedItems count="3">
        <s v="yellow"/>
        <s v="red"/>
        <s v="green"/>
      </sharedItems>
    </cacheField>
    <cacheField name="Solid" numFmtId="0">
      <sharedItems containsBlank="1"/>
    </cacheField>
    <cacheField name="Moderate" numFmtId="0">
      <sharedItems containsBlank="1"/>
    </cacheField>
    <cacheField name="At Risk" numFmtId="0">
      <sharedItems containsBlank="1"/>
    </cacheField>
    <cacheField name="Membership Level" numFmtId="0">
      <sharedItems count="4">
        <s v="StartUp"/>
        <s v="Associate"/>
        <s v="Charter"/>
        <s v="Core"/>
      </sharedItems>
    </cacheField>
    <cacheField name="Membership Level $" numFmtId="0">
      <sharedItems containsSemiMixedTypes="0" containsString="0" containsNumber="1" containsInteger="1" minValue="2000" maxValue="75000"/>
    </cacheField>
  </cacheFields>
  <extLst>
    <ext xmlns:x14="http://schemas.microsoft.com/office/spreadsheetml/2009/9/main" uri="{725AE2AE-9491-48be-B2B4-4EB974FC3084}">
      <x14:pivotCacheDefinition pivotCacheId="658308865"/>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7">
  <r>
    <x v="0"/>
    <m/>
    <s v="X"/>
    <x v="0"/>
    <m/>
    <s v="X"/>
    <m/>
    <x v="0"/>
    <n v="2000"/>
  </r>
  <r>
    <x v="1"/>
    <m/>
    <m/>
    <x v="1"/>
    <m/>
    <m/>
    <s v="X"/>
    <x v="1"/>
    <n v="12000"/>
  </r>
  <r>
    <x v="2"/>
    <s v="X"/>
    <s v="X"/>
    <x v="2"/>
    <s v="X"/>
    <m/>
    <m/>
    <x v="1"/>
    <n v="12000"/>
  </r>
  <r>
    <x v="3"/>
    <s v="X"/>
    <s v="X"/>
    <x v="2"/>
    <s v="X"/>
    <m/>
    <m/>
    <x v="0"/>
    <n v="2000"/>
  </r>
  <r>
    <x v="4"/>
    <m/>
    <m/>
    <x v="1"/>
    <m/>
    <m/>
    <s v="X"/>
    <x v="1"/>
    <n v="12000"/>
  </r>
  <r>
    <x v="5"/>
    <m/>
    <s v="X"/>
    <x v="2"/>
    <s v="X"/>
    <m/>
    <m/>
    <x v="1"/>
    <n v="12000"/>
  </r>
  <r>
    <x v="6"/>
    <m/>
    <s v="X"/>
    <x v="1"/>
    <m/>
    <m/>
    <s v="X"/>
    <x v="0"/>
    <n v="2000"/>
  </r>
  <r>
    <x v="7"/>
    <s v="X"/>
    <s v="X"/>
    <x v="2"/>
    <s v="X"/>
    <m/>
    <m/>
    <x v="1"/>
    <n v="12000"/>
  </r>
  <r>
    <x v="8"/>
    <s v="X"/>
    <s v="X"/>
    <x v="2"/>
    <s v="X"/>
    <m/>
    <m/>
    <x v="1"/>
    <n v="12000"/>
  </r>
  <r>
    <x v="9"/>
    <m/>
    <s v="X"/>
    <x v="2"/>
    <s v="X"/>
    <m/>
    <m/>
    <x v="0"/>
    <n v="2000"/>
  </r>
  <r>
    <x v="10"/>
    <m/>
    <s v="X"/>
    <x v="0"/>
    <m/>
    <s v="X"/>
    <m/>
    <x v="1"/>
    <n v="12000"/>
  </r>
  <r>
    <x v="11"/>
    <s v="X"/>
    <s v="X"/>
    <x v="2"/>
    <s v="X"/>
    <m/>
    <m/>
    <x v="1"/>
    <n v="12000"/>
  </r>
  <r>
    <x v="12"/>
    <s v="X"/>
    <s v="X"/>
    <x v="2"/>
    <s v="X"/>
    <m/>
    <m/>
    <x v="2"/>
    <n v="75000"/>
  </r>
  <r>
    <x v="13"/>
    <s v="X"/>
    <s v="X"/>
    <x v="2"/>
    <s v="X"/>
    <m/>
    <m/>
    <x v="1"/>
    <n v="12000"/>
  </r>
  <r>
    <x v="14"/>
    <m/>
    <m/>
    <x v="1"/>
    <m/>
    <m/>
    <s v="X"/>
    <x v="1"/>
    <n v="12000"/>
  </r>
  <r>
    <x v="15"/>
    <m/>
    <s v="X"/>
    <x v="2"/>
    <s v="X"/>
    <m/>
    <m/>
    <x v="0"/>
    <n v="2000"/>
  </r>
  <r>
    <x v="16"/>
    <m/>
    <s v="X"/>
    <x v="0"/>
    <m/>
    <s v="X"/>
    <m/>
    <x v="1"/>
    <n v="12000"/>
  </r>
  <r>
    <x v="17"/>
    <m/>
    <s v="X"/>
    <x v="0"/>
    <m/>
    <s v="X"/>
    <m/>
    <x v="3"/>
    <n v="30000"/>
  </r>
  <r>
    <x v="18"/>
    <s v="X"/>
    <s v="X"/>
    <x v="2"/>
    <s v="X"/>
    <m/>
    <m/>
    <x v="1"/>
    <n v="12000"/>
  </r>
  <r>
    <x v="19"/>
    <s v="X"/>
    <s v="X"/>
    <x v="2"/>
    <s v="X"/>
    <m/>
    <m/>
    <x v="0"/>
    <n v="2000"/>
  </r>
  <r>
    <x v="20"/>
    <s v="X"/>
    <s v="X"/>
    <x v="2"/>
    <s v="X"/>
    <m/>
    <m/>
    <x v="1"/>
    <n v="12000"/>
  </r>
  <r>
    <x v="21"/>
    <s v="X"/>
    <s v="X"/>
    <x v="2"/>
    <s v="X"/>
    <m/>
    <m/>
    <x v="1"/>
    <n v="12000"/>
  </r>
  <r>
    <x v="22"/>
    <s v="X"/>
    <s v="X"/>
    <x v="2"/>
    <s v="X"/>
    <m/>
    <m/>
    <x v="0"/>
    <n v="2000"/>
  </r>
  <r>
    <x v="23"/>
    <s v="X"/>
    <s v="X"/>
    <x v="2"/>
    <s v="X"/>
    <m/>
    <m/>
    <x v="2"/>
    <n v="75000"/>
  </r>
  <r>
    <x v="24"/>
    <s v="X"/>
    <s v="X"/>
    <x v="2"/>
    <s v="X"/>
    <m/>
    <m/>
    <x v="3"/>
    <n v="30000"/>
  </r>
  <r>
    <x v="25"/>
    <m/>
    <m/>
    <x v="1"/>
    <m/>
    <m/>
    <s v="X"/>
    <x v="1"/>
    <n v="12000"/>
  </r>
  <r>
    <x v="26"/>
    <s v="X"/>
    <s v="X"/>
    <x v="2"/>
    <s v="X"/>
    <m/>
    <m/>
    <x v="3"/>
    <n v="30000"/>
  </r>
  <r>
    <x v="27"/>
    <m/>
    <s v="X"/>
    <x v="1"/>
    <m/>
    <m/>
    <s v="X"/>
    <x v="1"/>
    <n v="12000"/>
  </r>
  <r>
    <x v="28"/>
    <s v="X"/>
    <s v="X"/>
    <x v="2"/>
    <s v="X"/>
    <m/>
    <m/>
    <x v="3"/>
    <n v="30000"/>
  </r>
  <r>
    <x v="29"/>
    <s v="X"/>
    <s v="X"/>
    <x v="2"/>
    <s v="X"/>
    <m/>
    <m/>
    <x v="1"/>
    <n v="12000"/>
  </r>
  <r>
    <x v="30"/>
    <m/>
    <m/>
    <x v="1"/>
    <m/>
    <m/>
    <s v="X"/>
    <x v="0"/>
    <n v="2000"/>
  </r>
  <r>
    <x v="31"/>
    <s v="X"/>
    <s v="X"/>
    <x v="2"/>
    <s v="X"/>
    <m/>
    <m/>
    <x v="0"/>
    <n v="2000"/>
  </r>
  <r>
    <x v="32"/>
    <m/>
    <s v="X"/>
    <x v="0"/>
    <m/>
    <s v="X"/>
    <m/>
    <x v="0"/>
    <n v="2000"/>
  </r>
  <r>
    <x v="33"/>
    <m/>
    <s v="X"/>
    <x v="1"/>
    <m/>
    <m/>
    <s v="X"/>
    <x v="1"/>
    <n v="12000"/>
  </r>
  <r>
    <x v="34"/>
    <m/>
    <s v="X"/>
    <x v="0"/>
    <m/>
    <s v="X"/>
    <m/>
    <x v="0"/>
    <n v="2000"/>
  </r>
  <r>
    <x v="35"/>
    <s v="X"/>
    <s v="X"/>
    <x v="2"/>
    <s v="X"/>
    <m/>
    <m/>
    <x v="3"/>
    <n v="30000"/>
  </r>
  <r>
    <x v="36"/>
    <m/>
    <s v="X"/>
    <x v="2"/>
    <s v="X"/>
    <m/>
    <m/>
    <x v="1"/>
    <n v="12000"/>
  </r>
  <r>
    <x v="37"/>
    <s v="X"/>
    <s v="X"/>
    <x v="2"/>
    <s v="X"/>
    <m/>
    <m/>
    <x v="0"/>
    <n v="2000"/>
  </r>
  <r>
    <x v="38"/>
    <s v="X"/>
    <s v="X"/>
    <x v="2"/>
    <s v="X"/>
    <m/>
    <m/>
    <x v="1"/>
    <n v="12000"/>
  </r>
  <r>
    <x v="39"/>
    <s v="X"/>
    <s v="X"/>
    <x v="0"/>
    <m/>
    <s v="X"/>
    <m/>
    <x v="0"/>
    <n v="2000"/>
  </r>
  <r>
    <x v="40"/>
    <m/>
    <m/>
    <x v="1"/>
    <m/>
    <m/>
    <s v="X"/>
    <x v="1"/>
    <n v="12000"/>
  </r>
  <r>
    <x v="41"/>
    <m/>
    <m/>
    <x v="1"/>
    <m/>
    <m/>
    <s v="X"/>
    <x v="1"/>
    <n v="12000"/>
  </r>
  <r>
    <x v="42"/>
    <m/>
    <s v="X"/>
    <x v="2"/>
    <s v="X"/>
    <m/>
    <m/>
    <x v="1"/>
    <n v="12000"/>
  </r>
  <r>
    <x v="43"/>
    <s v="X"/>
    <s v="X"/>
    <x v="2"/>
    <s v="X"/>
    <m/>
    <m/>
    <x v="0"/>
    <n v="2000"/>
  </r>
  <r>
    <x v="44"/>
    <s v="X"/>
    <s v="X"/>
    <x v="2"/>
    <s v="X"/>
    <m/>
    <m/>
    <x v="3"/>
    <n v="30000"/>
  </r>
  <r>
    <x v="45"/>
    <s v="X"/>
    <s v="X"/>
    <x v="0"/>
    <m/>
    <s v="X"/>
    <m/>
    <x v="1"/>
    <n v="12000"/>
  </r>
  <r>
    <x v="46"/>
    <s v="X"/>
    <s v="X"/>
    <x v="2"/>
    <s v="X"/>
    <m/>
    <m/>
    <x v="1"/>
    <n v="12000"/>
  </r>
  <r>
    <x v="47"/>
    <m/>
    <s v="X"/>
    <x v="1"/>
    <m/>
    <m/>
    <s v="X"/>
    <x v="1"/>
    <n v="12000"/>
  </r>
  <r>
    <x v="48"/>
    <m/>
    <s v="X"/>
    <x v="2"/>
    <s v="X"/>
    <m/>
    <m/>
    <x v="1"/>
    <n v="12000"/>
  </r>
  <r>
    <x v="49"/>
    <m/>
    <m/>
    <x v="1"/>
    <m/>
    <m/>
    <s v="X"/>
    <x v="1"/>
    <n v="12000"/>
  </r>
  <r>
    <x v="50"/>
    <m/>
    <s v="X"/>
    <x v="1"/>
    <m/>
    <m/>
    <s v="X"/>
    <x v="1"/>
    <n v="12000"/>
  </r>
  <r>
    <x v="51"/>
    <m/>
    <s v="X"/>
    <x v="2"/>
    <s v="X"/>
    <m/>
    <m/>
    <x v="1"/>
    <n v="12000"/>
  </r>
  <r>
    <x v="52"/>
    <m/>
    <s v="X"/>
    <x v="2"/>
    <s v="X"/>
    <m/>
    <m/>
    <x v="0"/>
    <n v="2000"/>
  </r>
  <r>
    <x v="53"/>
    <s v="X"/>
    <s v="X"/>
    <x v="2"/>
    <s v="X"/>
    <m/>
    <m/>
    <x v="3"/>
    <n v="30000"/>
  </r>
  <r>
    <x v="54"/>
    <s v="X"/>
    <s v="X"/>
    <x v="2"/>
    <s v="X"/>
    <m/>
    <m/>
    <x v="0"/>
    <n v="2000"/>
  </r>
  <r>
    <x v="55"/>
    <m/>
    <m/>
    <x v="1"/>
    <m/>
    <m/>
    <s v="X"/>
    <x v="1"/>
    <n v="12000"/>
  </r>
  <r>
    <x v="56"/>
    <s v="X"/>
    <s v="X"/>
    <x v="2"/>
    <s v="X"/>
    <m/>
    <m/>
    <x v="3"/>
    <n v="30000"/>
  </r>
  <r>
    <x v="57"/>
    <m/>
    <s v="X"/>
    <x v="0"/>
    <m/>
    <s v="X"/>
    <m/>
    <x v="1"/>
    <n v="12000"/>
  </r>
  <r>
    <x v="58"/>
    <m/>
    <s v="X"/>
    <x v="2"/>
    <s v="X"/>
    <m/>
    <m/>
    <x v="1"/>
    <n v="12000"/>
  </r>
  <r>
    <x v="59"/>
    <m/>
    <s v="X"/>
    <x v="0"/>
    <m/>
    <s v="X"/>
    <m/>
    <x v="0"/>
    <n v="2000"/>
  </r>
  <r>
    <x v="60"/>
    <s v="X"/>
    <s v="X"/>
    <x v="2"/>
    <s v="X"/>
    <m/>
    <m/>
    <x v="2"/>
    <n v="75000"/>
  </r>
  <r>
    <x v="61"/>
    <m/>
    <m/>
    <x v="1"/>
    <m/>
    <m/>
    <s v="X"/>
    <x v="0"/>
    <n v="2000"/>
  </r>
  <r>
    <x v="62"/>
    <m/>
    <s v="X"/>
    <x v="2"/>
    <s v="X"/>
    <m/>
    <m/>
    <x v="0"/>
    <n v="2000"/>
  </r>
  <r>
    <x v="63"/>
    <m/>
    <m/>
    <x v="1"/>
    <m/>
    <m/>
    <s v="X"/>
    <x v="1"/>
    <n v="12000"/>
  </r>
  <r>
    <x v="64"/>
    <m/>
    <s v="X"/>
    <x v="2"/>
    <s v="X"/>
    <m/>
    <m/>
    <x v="0"/>
    <n v="2000"/>
  </r>
  <r>
    <x v="65"/>
    <s v="X"/>
    <s v="X"/>
    <x v="2"/>
    <s v="X"/>
    <m/>
    <m/>
    <x v="0"/>
    <n v="2000"/>
  </r>
  <r>
    <x v="66"/>
    <s v="X"/>
    <s v="X"/>
    <x v="2"/>
    <s v="X"/>
    <m/>
    <m/>
    <x v="0"/>
    <n v="2000"/>
  </r>
  <r>
    <x v="67"/>
    <s v="X"/>
    <s v="X"/>
    <x v="2"/>
    <s v="X"/>
    <m/>
    <m/>
    <x v="0"/>
    <n v="2000"/>
  </r>
  <r>
    <x v="68"/>
    <s v="X"/>
    <s v="X"/>
    <x v="2"/>
    <s v="X"/>
    <m/>
    <m/>
    <x v="3"/>
    <n v="30000"/>
  </r>
  <r>
    <x v="69"/>
    <m/>
    <s v="X"/>
    <x v="2"/>
    <s v="X"/>
    <m/>
    <m/>
    <x v="1"/>
    <n v="12000"/>
  </r>
  <r>
    <x v="70"/>
    <s v="X"/>
    <s v="X"/>
    <x v="2"/>
    <s v="X"/>
    <m/>
    <m/>
    <x v="1"/>
    <n v="12000"/>
  </r>
  <r>
    <x v="71"/>
    <m/>
    <s v="X"/>
    <x v="2"/>
    <s v="X"/>
    <m/>
    <m/>
    <x v="0"/>
    <n v="2000"/>
  </r>
  <r>
    <x v="72"/>
    <m/>
    <s v="X"/>
    <x v="0"/>
    <m/>
    <s v="X"/>
    <m/>
    <x v="0"/>
    <n v="2000"/>
  </r>
  <r>
    <x v="73"/>
    <m/>
    <s v="X"/>
    <x v="0"/>
    <m/>
    <s v="X"/>
    <m/>
    <x v="0"/>
    <n v="2000"/>
  </r>
  <r>
    <x v="74"/>
    <m/>
    <s v="X"/>
    <x v="2"/>
    <s v="X"/>
    <m/>
    <m/>
    <x v="1"/>
    <n v="12000"/>
  </r>
  <r>
    <x v="75"/>
    <m/>
    <s v="X"/>
    <x v="0"/>
    <m/>
    <s v="X"/>
    <m/>
    <x v="1"/>
    <n v="12000"/>
  </r>
  <r>
    <x v="76"/>
    <s v="X"/>
    <s v="X"/>
    <x v="2"/>
    <s v="X"/>
    <m/>
    <m/>
    <x v="3"/>
    <n v="3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2A83E83-92EF-4D40-A4DF-1AC979504949}" name="PivotTable2" cacheId="65"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5" rowHeaderCaption="Status">
  <location ref="B5:E27" firstHeaderRow="0" firstDataRow="1" firstDataCol="1"/>
  <pivotFields count="9">
    <pivotField axis="axisRow" dataField="1" showAll="0">
      <items count="7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t="default"/>
      </items>
    </pivotField>
    <pivotField showAll="0"/>
    <pivotField showAll="0"/>
    <pivotField axis="axisRow" dataField="1" showAll="0">
      <items count="4">
        <item sd="0" x="2"/>
        <item x="1"/>
        <item sd="0" x="0"/>
        <item t="default"/>
      </items>
    </pivotField>
    <pivotField showAll="0"/>
    <pivotField showAll="0"/>
    <pivotField showAll="0"/>
    <pivotField axis="axisRow" showAll="0">
      <items count="5">
        <item x="1"/>
        <item sd="0" x="2"/>
        <item sd="0" x="3"/>
        <item x="0"/>
        <item t="default"/>
      </items>
    </pivotField>
    <pivotField dataField="1" numFmtId="4" showAll="0"/>
  </pivotFields>
  <rowFields count="3">
    <field x="3"/>
    <field x="7"/>
    <field x="0"/>
  </rowFields>
  <rowItems count="22">
    <i>
      <x/>
    </i>
    <i>
      <x v="1"/>
    </i>
    <i r="1">
      <x/>
    </i>
    <i r="2">
      <x v="1"/>
    </i>
    <i r="2">
      <x v="4"/>
    </i>
    <i r="2">
      <x v="14"/>
    </i>
    <i r="2">
      <x v="25"/>
    </i>
    <i r="2">
      <x v="27"/>
    </i>
    <i r="2">
      <x v="33"/>
    </i>
    <i r="2">
      <x v="40"/>
    </i>
    <i r="2">
      <x v="41"/>
    </i>
    <i r="2">
      <x v="47"/>
    </i>
    <i r="2">
      <x v="49"/>
    </i>
    <i r="2">
      <x v="50"/>
    </i>
    <i r="2">
      <x v="55"/>
    </i>
    <i r="2">
      <x v="63"/>
    </i>
    <i r="1">
      <x v="3"/>
    </i>
    <i r="2">
      <x v="6"/>
    </i>
    <i r="2">
      <x v="30"/>
    </i>
    <i r="2">
      <x v="61"/>
    </i>
    <i>
      <x v="2"/>
    </i>
    <i t="grand">
      <x/>
    </i>
  </rowItems>
  <colFields count="1">
    <field x="-2"/>
  </colFields>
  <colItems count="3">
    <i>
      <x/>
    </i>
    <i i="1">
      <x v="1"/>
    </i>
    <i i="2">
      <x v="2"/>
    </i>
  </colItems>
  <dataFields count="3">
    <dataField name="Count of Status" fld="3" subtotal="count" baseField="0" baseItem="0"/>
    <dataField name="Sum of Membership Level $" fld="8" baseField="0" baseItem="0" numFmtId="165"/>
    <dataField name="Count of Company" fld="0" subtotal="count" baseField="0" baseItem="0"/>
  </dataFields>
  <formats count="1">
    <format dxfId="70">
      <pivotArea outline="0" collapsedLevelsAreSubtotals="1" fieldPosition="0">
        <references count="1">
          <reference field="4294967294" count="1" selected="0">
            <x v="1"/>
          </reference>
        </references>
      </pivotArea>
    </format>
  </formats>
  <chartFormats count="3">
    <chartFormat chart="4" format="0" series="1">
      <pivotArea type="data" outline="0" fieldPosition="0">
        <references count="1">
          <reference field="4294967294" count="1" selected="0">
            <x v="0"/>
          </reference>
        </references>
      </pivotArea>
    </chartFormat>
    <chartFormat chart="4" format="1" series="1">
      <pivotArea type="data" outline="0" fieldPosition="0">
        <references count="1">
          <reference field="4294967294" count="1" selected="0">
            <x v="1"/>
          </reference>
        </references>
      </pivotArea>
    </chartFormat>
    <chartFormat chart="4" format="2"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embership_Level" xr10:uid="{5ACA16BD-EBC5-8B45-8311-1DB3D9DA749C}" sourceName="Membership Level">
  <pivotTables>
    <pivotTable tabId="9" name="PivotTable2"/>
  </pivotTables>
  <data>
    <tabular pivotCacheId="658308865">
      <items count="4">
        <i x="1" s="1"/>
        <i x="2" s="1"/>
        <i x="3" s="1"/>
        <i x="0"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embership Level" xr10:uid="{ADFB6C11-A86F-634B-B6A8-8C7AE347E97A}" cache="Slicer_Membership_Level" caption="Membership Level" rowHeight="230716"/>
</slicer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2BFD7-DC18-D34F-87B7-F842B8ACE18C}">
  <dimension ref="A1:K97"/>
  <sheetViews>
    <sheetView tabSelected="1" topLeftCell="A48" zoomScale="230" zoomScaleNormal="230" workbookViewId="0">
      <selection activeCell="A4" sqref="A4:H80"/>
    </sheetView>
  </sheetViews>
  <sheetFormatPr baseColWidth="10" defaultRowHeight="15" x14ac:dyDescent="0.2"/>
  <cols>
    <col min="1" max="1" width="36.6640625" customWidth="1"/>
    <col min="2" max="3" width="5.5" style="1" customWidth="1"/>
    <col min="4" max="4" width="12" customWidth="1"/>
    <col min="5" max="7" width="3.6640625" style="1" customWidth="1"/>
    <col min="8" max="8" width="10.1640625" style="1" customWidth="1"/>
    <col min="9" max="9" width="10.1640625" style="1" hidden="1" customWidth="1"/>
    <col min="10" max="11" width="10.83203125" style="134"/>
  </cols>
  <sheetData>
    <row r="1" spans="1:9" s="134" customFormat="1" ht="24" x14ac:dyDescent="0.3">
      <c r="A1" s="132" t="s">
        <v>1396</v>
      </c>
      <c r="B1" s="133"/>
      <c r="C1" s="133"/>
      <c r="D1" s="132"/>
      <c r="E1" s="133"/>
      <c r="F1" s="133"/>
      <c r="G1" s="133"/>
      <c r="H1" s="133"/>
      <c r="I1" s="133"/>
    </row>
    <row r="2" spans="1:9" s="134" customFormat="1" x14ac:dyDescent="0.2">
      <c r="B2" s="135"/>
      <c r="C2" s="135"/>
      <c r="E2" s="135"/>
      <c r="F2" s="135"/>
      <c r="G2" s="135"/>
      <c r="H2" s="135"/>
      <c r="I2" s="135"/>
    </row>
    <row r="3" spans="1:9" s="134" customFormat="1" x14ac:dyDescent="0.2">
      <c r="B3" s="135"/>
      <c r="C3" s="135"/>
      <c r="E3" s="135"/>
      <c r="F3" s="135"/>
      <c r="G3" s="135"/>
      <c r="H3" s="136"/>
      <c r="I3" s="136"/>
    </row>
    <row r="4" spans="1:9" ht="160" x14ac:dyDescent="0.2">
      <c r="A4" s="137" t="s">
        <v>0</v>
      </c>
      <c r="B4" s="138" t="s">
        <v>1393</v>
      </c>
      <c r="C4" s="138" t="s">
        <v>1394</v>
      </c>
      <c r="D4" s="137" t="s">
        <v>1378</v>
      </c>
      <c r="E4" s="139" t="s">
        <v>1389</v>
      </c>
      <c r="F4" s="140" t="s">
        <v>1390</v>
      </c>
      <c r="G4" s="141" t="s">
        <v>1391</v>
      </c>
      <c r="H4" s="142" t="s">
        <v>1399</v>
      </c>
      <c r="I4" s="142" t="s">
        <v>1400</v>
      </c>
    </row>
    <row r="5" spans="1:9" x14ac:dyDescent="0.2">
      <c r="A5" s="7" t="s">
        <v>372</v>
      </c>
      <c r="B5" s="34" t="s">
        <v>1357</v>
      </c>
      <c r="C5" s="34" t="s">
        <v>1357</v>
      </c>
      <c r="D5" s="7" t="str">
        <f>IF(E5="x","green",IF(G5="x","red",IF(F5="x","yellow","unknown")))</f>
        <v>green</v>
      </c>
      <c r="E5" s="25" t="s">
        <v>1357</v>
      </c>
      <c r="F5" s="25"/>
      <c r="G5" s="25"/>
      <c r="H5" s="33" t="s">
        <v>173</v>
      </c>
      <c r="I5" s="145">
        <f>VLOOKUP(H5, 'Member Status'!$R$4:$S$8,2, FALSE)</f>
        <v>12000</v>
      </c>
    </row>
    <row r="6" spans="1:9" x14ac:dyDescent="0.2">
      <c r="A6" s="18" t="s">
        <v>405</v>
      </c>
      <c r="B6" s="34" t="s">
        <v>1357</v>
      </c>
      <c r="C6" s="34" t="s">
        <v>1357</v>
      </c>
      <c r="D6" s="18" t="str">
        <f>IF(E6="x","green",IF(G6="x","red",IF(F6="x","yellow","unknown")))</f>
        <v>green</v>
      </c>
      <c r="E6" s="27" t="s">
        <v>1357</v>
      </c>
      <c r="F6" s="27"/>
      <c r="G6" s="27"/>
      <c r="H6" s="38" t="s">
        <v>434</v>
      </c>
      <c r="I6" s="145">
        <f>VLOOKUP(H6, 'Member Status'!$R$4:$S$8,2, FALSE)</f>
        <v>2000</v>
      </c>
    </row>
    <row r="7" spans="1:9" x14ac:dyDescent="0.2">
      <c r="A7" s="7" t="s">
        <v>374</v>
      </c>
      <c r="B7" s="34"/>
      <c r="C7" s="34" t="s">
        <v>1357</v>
      </c>
      <c r="D7" s="7" t="str">
        <f>IF(E7="x","green",IF(G7="x","red",IF(F7="x","yellow","unknown")))</f>
        <v>green</v>
      </c>
      <c r="E7" s="25" t="s">
        <v>1357</v>
      </c>
      <c r="F7" s="25"/>
      <c r="G7" s="25"/>
      <c r="H7" s="33" t="s">
        <v>173</v>
      </c>
      <c r="I7" s="144">
        <f>VLOOKUP(H7, 'Member Status'!$R$4:$S$8,2, FALSE)</f>
        <v>12000</v>
      </c>
    </row>
    <row r="8" spans="1:9" x14ac:dyDescent="0.2">
      <c r="A8" s="7" t="s">
        <v>375</v>
      </c>
      <c r="B8" s="34" t="s">
        <v>1357</v>
      </c>
      <c r="C8" s="34" t="s">
        <v>1357</v>
      </c>
      <c r="D8" s="7" t="str">
        <f>IF(E8="x","green",IF(G8="x","red",IF(F8="x","yellow","unknown")))</f>
        <v>green</v>
      </c>
      <c r="E8" s="25" t="s">
        <v>1357</v>
      </c>
      <c r="F8" s="25"/>
      <c r="G8" s="25"/>
      <c r="H8" s="33" t="s">
        <v>173</v>
      </c>
      <c r="I8" s="145">
        <f>VLOOKUP(H8, 'Member Status'!$R$4:$S$8,2, FALSE)</f>
        <v>12000</v>
      </c>
    </row>
    <row r="9" spans="1:9" x14ac:dyDescent="0.2">
      <c r="A9" s="17" t="s">
        <v>376</v>
      </c>
      <c r="B9" s="34" t="s">
        <v>1357</v>
      </c>
      <c r="C9" s="34" t="s">
        <v>1357</v>
      </c>
      <c r="D9" s="17" t="str">
        <f>IF(E9="x","green",IF(G9="x","red",IF(F9="x","yellow","unknown")))</f>
        <v>green</v>
      </c>
      <c r="E9" s="26" t="s">
        <v>1357</v>
      </c>
      <c r="F9" s="26"/>
      <c r="G9" s="26"/>
      <c r="H9" s="33" t="s">
        <v>173</v>
      </c>
      <c r="I9" s="148">
        <f>VLOOKUP(H9, 'Member Status'!$R$4:$S$8,2, FALSE)</f>
        <v>12000</v>
      </c>
    </row>
    <row r="10" spans="1:9" x14ac:dyDescent="0.2">
      <c r="A10" s="131" t="s">
        <v>407</v>
      </c>
      <c r="B10" s="34"/>
      <c r="C10" s="34" t="s">
        <v>1357</v>
      </c>
      <c r="D10" s="7" t="str">
        <f>IF(E10="x","green",IF(G10="x","red",IF(F10="x","yellow","unknown")))</f>
        <v>green</v>
      </c>
      <c r="E10" s="25" t="s">
        <v>1357</v>
      </c>
      <c r="F10" s="25"/>
      <c r="G10" s="25"/>
      <c r="H10" s="38" t="s">
        <v>434</v>
      </c>
      <c r="I10" s="149">
        <f>VLOOKUP(H10, 'Member Status'!$R$4:$S$8,2, FALSE)</f>
        <v>2000</v>
      </c>
    </row>
    <row r="11" spans="1:9" x14ac:dyDescent="0.2">
      <c r="A11" s="18" t="s">
        <v>377</v>
      </c>
      <c r="B11" s="34" t="s">
        <v>1357</v>
      </c>
      <c r="C11" s="34" t="s">
        <v>1357</v>
      </c>
      <c r="D11" s="18" t="str">
        <f>IF(E11="x","green",IF(G11="x","red",IF(F11="x","yellow","unknown")))</f>
        <v>green</v>
      </c>
      <c r="E11" s="27" t="s">
        <v>1357</v>
      </c>
      <c r="F11" s="27"/>
      <c r="G11" s="27"/>
      <c r="H11" s="33" t="s">
        <v>173</v>
      </c>
      <c r="I11" s="148">
        <f>VLOOKUP(H11, 'Member Status'!$R$4:$S$8,2, FALSE)</f>
        <v>12000</v>
      </c>
    </row>
    <row r="12" spans="1:9" x14ac:dyDescent="0.2">
      <c r="A12" s="17" t="s">
        <v>15</v>
      </c>
      <c r="B12" s="34" t="s">
        <v>1357</v>
      </c>
      <c r="C12" s="34" t="s">
        <v>1357</v>
      </c>
      <c r="D12" s="17" t="str">
        <f>IF(E12="x","green",IF(G12="x","red",IF(F12="x","yellow","unknown")))</f>
        <v>green</v>
      </c>
      <c r="E12" s="26" t="s">
        <v>1357</v>
      </c>
      <c r="F12" s="26"/>
      <c r="G12" s="26"/>
      <c r="H12" s="33" t="s">
        <v>16</v>
      </c>
      <c r="I12" s="148">
        <f>VLOOKUP(H12, 'Member Status'!$R$4:$S$8,2, FALSE)</f>
        <v>75000</v>
      </c>
    </row>
    <row r="13" spans="1:9" x14ac:dyDescent="0.2">
      <c r="A13" s="7" t="s">
        <v>6</v>
      </c>
      <c r="B13" s="34" t="s">
        <v>1357</v>
      </c>
      <c r="C13" s="34" t="s">
        <v>1357</v>
      </c>
      <c r="D13" s="7" t="str">
        <f>IF(E13="x","green",IF(G13="x","red",IF(F13="x","yellow","unknown")))</f>
        <v>green</v>
      </c>
      <c r="E13" s="25" t="s">
        <v>1357</v>
      </c>
      <c r="F13" s="25"/>
      <c r="G13" s="25"/>
      <c r="H13" s="33" t="s">
        <v>173</v>
      </c>
      <c r="I13" s="149">
        <f>VLOOKUP(H13, 'Member Status'!$R$4:$S$8,2, FALSE)</f>
        <v>12000</v>
      </c>
    </row>
    <row r="14" spans="1:9" x14ac:dyDescent="0.2">
      <c r="A14" s="7" t="s">
        <v>409</v>
      </c>
      <c r="B14" s="34"/>
      <c r="C14" s="34" t="s">
        <v>1357</v>
      </c>
      <c r="D14" s="7" t="str">
        <f>IF(E14="x","green",IF(G14="x","red",IF(F14="x","yellow","unknown")))</f>
        <v>green</v>
      </c>
      <c r="E14" s="25" t="s">
        <v>1357</v>
      </c>
      <c r="F14" s="25"/>
      <c r="G14" s="25"/>
      <c r="H14" s="38" t="s">
        <v>434</v>
      </c>
      <c r="I14" s="148">
        <f>VLOOKUP(H14, 'Member Status'!$R$4:$S$8,2, FALSE)</f>
        <v>2000</v>
      </c>
    </row>
    <row r="15" spans="1:9" x14ac:dyDescent="0.2">
      <c r="A15" s="7" t="s">
        <v>379</v>
      </c>
      <c r="B15" s="34" t="s">
        <v>1357</v>
      </c>
      <c r="C15" s="34" t="s">
        <v>1357</v>
      </c>
      <c r="D15" s="7" t="str">
        <f>IF(E15="x","green",IF(G15="x","red",IF(F15="x","yellow","unknown")))</f>
        <v>green</v>
      </c>
      <c r="E15" s="25" t="s">
        <v>1357</v>
      </c>
      <c r="F15" s="25"/>
      <c r="G15" s="25"/>
      <c r="H15" s="33" t="s">
        <v>173</v>
      </c>
      <c r="I15" s="148">
        <f>VLOOKUP(H15, 'Member Status'!$R$4:$S$8,2, FALSE)</f>
        <v>12000</v>
      </c>
    </row>
    <row r="16" spans="1:9" x14ac:dyDescent="0.2">
      <c r="A16" s="17" t="s">
        <v>410</v>
      </c>
      <c r="B16" s="34" t="s">
        <v>1357</v>
      </c>
      <c r="C16" s="34" t="s">
        <v>1357</v>
      </c>
      <c r="D16" s="17" t="str">
        <f>IF(E16="x","green",IF(G16="x","red",IF(F16="x","yellow","unknown")))</f>
        <v>green</v>
      </c>
      <c r="E16" s="26" t="s">
        <v>1357</v>
      </c>
      <c r="F16" s="26"/>
      <c r="G16" s="26"/>
      <c r="H16" s="38" t="s">
        <v>434</v>
      </c>
      <c r="I16" s="148">
        <f>VLOOKUP(H16, 'Member Status'!$R$4:$S$8,2, FALSE)</f>
        <v>2000</v>
      </c>
    </row>
    <row r="17" spans="1:9" x14ac:dyDescent="0.2">
      <c r="A17" s="7" t="s">
        <v>695</v>
      </c>
      <c r="B17" s="34" t="s">
        <v>1357</v>
      </c>
      <c r="C17" s="34" t="s">
        <v>1357</v>
      </c>
      <c r="D17" s="7" t="str">
        <f>IF(E17="x","green",IF(G17="x","red",IF(F17="x","yellow","unknown")))</f>
        <v>green</v>
      </c>
      <c r="E17" s="25" t="s">
        <v>1357</v>
      </c>
      <c r="F17" s="25"/>
      <c r="G17" s="25"/>
      <c r="H17" s="33" t="s">
        <v>173</v>
      </c>
      <c r="I17" s="148">
        <f>VLOOKUP(H17, 'Member Status'!$R$4:$S$8,2, FALSE)</f>
        <v>12000</v>
      </c>
    </row>
    <row r="18" spans="1:9" x14ac:dyDescent="0.2">
      <c r="A18" s="130" t="s">
        <v>380</v>
      </c>
      <c r="B18" s="34" t="s">
        <v>1357</v>
      </c>
      <c r="C18" s="34" t="s">
        <v>1357</v>
      </c>
      <c r="D18" s="17" t="str">
        <f>IF(E18="x","green",IF(G18="x","red",IF(F18="x","yellow","unknown")))</f>
        <v>green</v>
      </c>
      <c r="E18" s="26" t="s">
        <v>1357</v>
      </c>
      <c r="F18" s="26"/>
      <c r="G18" s="26"/>
      <c r="H18" s="33" t="s">
        <v>173</v>
      </c>
      <c r="I18" s="148">
        <f>VLOOKUP(H18, 'Member Status'!$R$4:$S$8,2, FALSE)</f>
        <v>12000</v>
      </c>
    </row>
    <row r="19" spans="1:9" x14ac:dyDescent="0.2">
      <c r="A19" s="17" t="s">
        <v>411</v>
      </c>
      <c r="B19" s="34" t="s">
        <v>1357</v>
      </c>
      <c r="C19" s="34" t="s">
        <v>1357</v>
      </c>
      <c r="D19" s="17" t="str">
        <f>IF(E19="x","green",IF(G19="x","red",IF(F19="x","yellow","unknown")))</f>
        <v>green</v>
      </c>
      <c r="E19" s="26" t="s">
        <v>1357</v>
      </c>
      <c r="F19" s="26"/>
      <c r="G19" s="26"/>
      <c r="H19" s="38" t="s">
        <v>434</v>
      </c>
      <c r="I19" s="149">
        <f>VLOOKUP(H19, 'Member Status'!$R$4:$S$8,2, FALSE)</f>
        <v>2000</v>
      </c>
    </row>
    <row r="20" spans="1:9" x14ac:dyDescent="0.2">
      <c r="A20" s="7" t="s">
        <v>397</v>
      </c>
      <c r="B20" s="34" t="s">
        <v>1357</v>
      </c>
      <c r="C20" s="34" t="s">
        <v>1357</v>
      </c>
      <c r="D20" s="7" t="str">
        <f>IF(E20="x","green",IF(G20="x","red",IF(F20="x","yellow","unknown")))</f>
        <v>green</v>
      </c>
      <c r="E20" s="25" t="s">
        <v>1357</v>
      </c>
      <c r="F20" s="25"/>
      <c r="G20" s="25"/>
      <c r="H20" s="33" t="s">
        <v>16</v>
      </c>
      <c r="I20" s="148">
        <f>VLOOKUP(H20, 'Member Status'!$R$4:$S$8,2, FALSE)</f>
        <v>75000</v>
      </c>
    </row>
    <row r="21" spans="1:9" x14ac:dyDescent="0.2">
      <c r="A21" s="19" t="s">
        <v>431</v>
      </c>
      <c r="B21" s="25" t="s">
        <v>1357</v>
      </c>
      <c r="C21" s="25" t="s">
        <v>1357</v>
      </c>
      <c r="D21" s="19" t="str">
        <f>IF(E21="x","green",IF(G21="x","red",IF(F21="x","yellow","unknown")))</f>
        <v>green</v>
      </c>
      <c r="E21" s="28" t="s">
        <v>1357</v>
      </c>
      <c r="F21" s="28"/>
      <c r="G21" s="28"/>
      <c r="H21" s="33" t="s">
        <v>17</v>
      </c>
      <c r="I21" s="148">
        <f>VLOOKUP(H21, 'Member Status'!$R$4:$S$8,2, FALSE)</f>
        <v>30000</v>
      </c>
    </row>
    <row r="22" spans="1:9" x14ac:dyDescent="0.2">
      <c r="A22" s="17" t="s">
        <v>399</v>
      </c>
      <c r="B22" s="34" t="s">
        <v>1357</v>
      </c>
      <c r="C22" s="34" t="s">
        <v>1357</v>
      </c>
      <c r="D22" s="17" t="str">
        <f>IF(E22="x","green",IF(G22="x","red",IF(F22="x","yellow","unknown")))</f>
        <v>green</v>
      </c>
      <c r="E22" s="26" t="s">
        <v>1357</v>
      </c>
      <c r="F22" s="26"/>
      <c r="G22" s="26"/>
      <c r="H22" s="33" t="s">
        <v>17</v>
      </c>
      <c r="I22" s="148">
        <f>VLOOKUP(H22, 'Member Status'!$R$4:$S$8,2, FALSE)</f>
        <v>30000</v>
      </c>
    </row>
    <row r="23" spans="1:9" x14ac:dyDescent="0.2">
      <c r="A23" s="7" t="s">
        <v>400</v>
      </c>
      <c r="B23" s="34" t="s">
        <v>1357</v>
      </c>
      <c r="C23" s="34" t="s">
        <v>1357</v>
      </c>
      <c r="D23" s="7" t="str">
        <f>IF(E23="x","green",IF(G23="x","red",IF(F23="x","yellow","unknown")))</f>
        <v>green</v>
      </c>
      <c r="E23" s="25" t="s">
        <v>1357</v>
      </c>
      <c r="F23" s="25"/>
      <c r="G23" s="25"/>
      <c r="H23" s="33" t="s">
        <v>17</v>
      </c>
      <c r="I23" s="149">
        <f>VLOOKUP(H23, 'Member Status'!$R$4:$S$8,2, FALSE)</f>
        <v>30000</v>
      </c>
    </row>
    <row r="24" spans="1:9" x14ac:dyDescent="0.2">
      <c r="A24" s="17" t="s">
        <v>382</v>
      </c>
      <c r="B24" s="34" t="s">
        <v>1357</v>
      </c>
      <c r="C24" s="34" t="s">
        <v>1357</v>
      </c>
      <c r="D24" s="17" t="str">
        <f>IF(E24="x","green",IF(G24="x","red",IF(F24="x","yellow","unknown")))</f>
        <v>green</v>
      </c>
      <c r="E24" s="26" t="s">
        <v>1357</v>
      </c>
      <c r="F24" s="26"/>
      <c r="G24" s="26"/>
      <c r="H24" s="33" t="s">
        <v>173</v>
      </c>
      <c r="I24" s="148">
        <f>VLOOKUP(H24, 'Member Status'!$R$4:$S$8,2, FALSE)</f>
        <v>12000</v>
      </c>
    </row>
    <row r="25" spans="1:9" x14ac:dyDescent="0.2">
      <c r="A25" s="17" t="s">
        <v>413</v>
      </c>
      <c r="B25" s="34" t="s">
        <v>1357</v>
      </c>
      <c r="C25" s="34" t="s">
        <v>1357</v>
      </c>
      <c r="D25" s="17" t="str">
        <f>IF(E25="x","green",IF(G25="x","red",IF(F25="x","yellow","unknown")))</f>
        <v>green</v>
      </c>
      <c r="E25" s="26" t="s">
        <v>1357</v>
      </c>
      <c r="F25" s="26"/>
      <c r="G25" s="26"/>
      <c r="H25" s="38" t="s">
        <v>434</v>
      </c>
      <c r="I25" s="148">
        <f>VLOOKUP(H25, 'Member Status'!$R$4:$S$8,2, FALSE)</f>
        <v>2000</v>
      </c>
    </row>
    <row r="26" spans="1:9" x14ac:dyDescent="0.2">
      <c r="A26" s="17" t="s">
        <v>20</v>
      </c>
      <c r="B26" s="34" t="s">
        <v>1357</v>
      </c>
      <c r="C26" s="34" t="s">
        <v>1357</v>
      </c>
      <c r="D26" s="17" t="str">
        <f>IF(E26="x","green",IF(G26="x","red",IF(F26="x","yellow","unknown")))</f>
        <v>green</v>
      </c>
      <c r="E26" s="26" t="s">
        <v>1357</v>
      </c>
      <c r="F26" s="26"/>
      <c r="G26" s="26"/>
      <c r="H26" s="33" t="s">
        <v>17</v>
      </c>
      <c r="I26" s="149">
        <f>VLOOKUP(H26, 'Member Status'!$R$4:$S$8,2, FALSE)</f>
        <v>30000</v>
      </c>
    </row>
    <row r="27" spans="1:9" x14ac:dyDescent="0.2">
      <c r="A27" s="17" t="s">
        <v>21</v>
      </c>
      <c r="B27" s="34"/>
      <c r="C27" s="34" t="s">
        <v>1357</v>
      </c>
      <c r="D27" s="17" t="str">
        <f>IF(E27="x","green",IF(G27="x","red",IF(F27="x","yellow","unknown")))</f>
        <v>green</v>
      </c>
      <c r="E27" s="26" t="s">
        <v>1357</v>
      </c>
      <c r="F27" s="26"/>
      <c r="G27" s="26"/>
      <c r="H27" s="33" t="s">
        <v>173</v>
      </c>
      <c r="I27" s="148">
        <f>VLOOKUP(H27, 'Member Status'!$R$4:$S$8,2, FALSE)</f>
        <v>12000</v>
      </c>
    </row>
    <row r="28" spans="1:9" x14ac:dyDescent="0.2">
      <c r="A28" s="17" t="s">
        <v>416</v>
      </c>
      <c r="B28" s="34" t="s">
        <v>1357</v>
      </c>
      <c r="C28" s="34" t="s">
        <v>1357</v>
      </c>
      <c r="D28" s="17" t="str">
        <f>IF(E28="x","green",IF(G28="x","red",IF(F28="x","yellow","unknown")))</f>
        <v>green</v>
      </c>
      <c r="E28" s="26" t="s">
        <v>1357</v>
      </c>
      <c r="F28" s="26"/>
      <c r="G28" s="26"/>
      <c r="H28" s="38" t="s">
        <v>434</v>
      </c>
      <c r="I28" s="148">
        <f>VLOOKUP(H28, 'Member Status'!$R$4:$S$8,2, FALSE)</f>
        <v>2000</v>
      </c>
    </row>
    <row r="29" spans="1:9" x14ac:dyDescent="0.2">
      <c r="A29" s="7" t="s">
        <v>383</v>
      </c>
      <c r="B29" s="36" t="s">
        <v>1357</v>
      </c>
      <c r="C29" s="36" t="s">
        <v>1357</v>
      </c>
      <c r="D29" s="7" t="str">
        <f>IF(E29="x","green",IF(G29="x","red",IF(F29="x","yellow","unknown")))</f>
        <v>green</v>
      </c>
      <c r="E29" s="25" t="s">
        <v>1357</v>
      </c>
      <c r="F29" s="25"/>
      <c r="G29" s="25"/>
      <c r="H29" s="35" t="s">
        <v>173</v>
      </c>
      <c r="I29" s="148">
        <f>VLOOKUP(H29, 'Member Status'!$R$4:$S$8,2, FALSE)</f>
        <v>12000</v>
      </c>
    </row>
    <row r="30" spans="1:9" x14ac:dyDescent="0.2">
      <c r="A30" s="17" t="s">
        <v>386</v>
      </c>
      <c r="B30" s="34"/>
      <c r="C30" s="34" t="s">
        <v>1357</v>
      </c>
      <c r="D30" s="17" t="str">
        <f>IF(E30="x","green",IF(G30="x","red",IF(F30="x","yellow","unknown")))</f>
        <v>green</v>
      </c>
      <c r="E30" s="26" t="s">
        <v>1357</v>
      </c>
      <c r="F30" s="26"/>
      <c r="G30" s="26"/>
      <c r="H30" s="33" t="s">
        <v>173</v>
      </c>
      <c r="I30" s="148">
        <f>VLOOKUP(H30, 'Member Status'!$R$4:$S$8,2, FALSE)</f>
        <v>12000</v>
      </c>
    </row>
    <row r="31" spans="1:9" x14ac:dyDescent="0.2">
      <c r="A31" s="17" t="s">
        <v>418</v>
      </c>
      <c r="B31" s="34" t="s">
        <v>1357</v>
      </c>
      <c r="C31" s="34" t="s">
        <v>1357</v>
      </c>
      <c r="D31" s="17" t="str">
        <f>IF(E31="x","green",IF(G31="x","red",IF(F31="x","yellow","unknown")))</f>
        <v>green</v>
      </c>
      <c r="E31" s="26" t="s">
        <v>1357</v>
      </c>
      <c r="F31" s="26"/>
      <c r="G31" s="26"/>
      <c r="H31" s="38" t="s">
        <v>434</v>
      </c>
      <c r="I31" s="148">
        <f>VLOOKUP(H31, 'Member Status'!$R$4:$S$8,2, FALSE)</f>
        <v>2000</v>
      </c>
    </row>
    <row r="32" spans="1:9" x14ac:dyDescent="0.2">
      <c r="A32" s="18" t="s">
        <v>433</v>
      </c>
      <c r="B32" s="25" t="s">
        <v>1357</v>
      </c>
      <c r="C32" s="25" t="s">
        <v>1357</v>
      </c>
      <c r="D32" s="18" t="str">
        <f>IF(E32="x","green",IF(G32="x","red",IF(F32="x","yellow","unknown")))</f>
        <v>green</v>
      </c>
      <c r="E32" s="27" t="s">
        <v>1357</v>
      </c>
      <c r="F32" s="27"/>
      <c r="G32" s="27"/>
      <c r="H32" s="27" t="s">
        <v>17</v>
      </c>
      <c r="I32" s="148">
        <f>VLOOKUP(H32, 'Member Status'!$R$4:$S$8,2, FALSE)</f>
        <v>30000</v>
      </c>
    </row>
    <row r="33" spans="1:9" x14ac:dyDescent="0.2">
      <c r="A33" s="17" t="s">
        <v>388</v>
      </c>
      <c r="B33" s="34" t="s">
        <v>1357</v>
      </c>
      <c r="C33" s="34" t="s">
        <v>1357</v>
      </c>
      <c r="D33" s="17" t="str">
        <f>IF(E33="x","green",IF(G33="x","red",IF(F33="x","yellow","unknown")))</f>
        <v>green</v>
      </c>
      <c r="E33" s="26" t="s">
        <v>1357</v>
      </c>
      <c r="F33" s="26"/>
      <c r="G33" s="26"/>
      <c r="H33" s="33" t="s">
        <v>173</v>
      </c>
      <c r="I33" s="148">
        <f>VLOOKUP(H33, 'Member Status'!$R$4:$S$8,2, FALSE)</f>
        <v>12000</v>
      </c>
    </row>
    <row r="34" spans="1:9" x14ac:dyDescent="0.2">
      <c r="A34" s="131" t="s">
        <v>11</v>
      </c>
      <c r="B34" s="34"/>
      <c r="C34" s="34" t="s">
        <v>1357</v>
      </c>
      <c r="D34" s="7" t="str">
        <f>IF(E34="x","green",IF(G34="x","red",IF(F34="x","yellow","unknown")))</f>
        <v>green</v>
      </c>
      <c r="E34" s="25" t="s">
        <v>1357</v>
      </c>
      <c r="F34" s="25"/>
      <c r="G34" s="25"/>
      <c r="H34" s="33" t="s">
        <v>173</v>
      </c>
      <c r="I34" s="149">
        <f>VLOOKUP(H34, 'Member Status'!$R$4:$S$8,2, FALSE)</f>
        <v>12000</v>
      </c>
    </row>
    <row r="35" spans="1:9" x14ac:dyDescent="0.2">
      <c r="A35" s="90" t="s">
        <v>449</v>
      </c>
      <c r="B35" s="25"/>
      <c r="C35" s="25" t="s">
        <v>1357</v>
      </c>
      <c r="D35" s="7" t="str">
        <f>IF(E35="x","green",IF(G35="x","red",IF(F35="x","yellow","unknown")))</f>
        <v>green</v>
      </c>
      <c r="E35" s="25" t="s">
        <v>1357</v>
      </c>
      <c r="F35" s="25"/>
      <c r="G35" s="25"/>
      <c r="H35" s="33" t="s">
        <v>173</v>
      </c>
      <c r="I35" s="149">
        <f>VLOOKUP(H35, 'Member Status'!$R$4:$S$8,2, FALSE)</f>
        <v>12000</v>
      </c>
    </row>
    <row r="36" spans="1:9" x14ac:dyDescent="0.2">
      <c r="A36" s="17" t="s">
        <v>419</v>
      </c>
      <c r="B36" s="34"/>
      <c r="C36" s="34" t="s">
        <v>1357</v>
      </c>
      <c r="D36" s="17" t="str">
        <f>IF(E36="x","green",IF(G36="x","red",IF(F36="x","yellow","unknown")))</f>
        <v>green</v>
      </c>
      <c r="E36" s="26" t="s">
        <v>1357</v>
      </c>
      <c r="F36" s="26"/>
      <c r="G36" s="26"/>
      <c r="H36" s="38" t="s">
        <v>434</v>
      </c>
      <c r="I36" s="149">
        <f>VLOOKUP(H36, 'Member Status'!$R$4:$S$8,2, FALSE)</f>
        <v>2000</v>
      </c>
    </row>
    <row r="37" spans="1:9" x14ac:dyDescent="0.2">
      <c r="A37" s="17" t="s">
        <v>401</v>
      </c>
      <c r="B37" s="34" t="s">
        <v>1357</v>
      </c>
      <c r="C37" s="34" t="s">
        <v>1357</v>
      </c>
      <c r="D37" s="17" t="str">
        <f>IF(E37="x","green",IF(G37="x","red",IF(F37="x","yellow","unknown")))</f>
        <v>green</v>
      </c>
      <c r="E37" s="26" t="s">
        <v>1357</v>
      </c>
      <c r="F37" s="26"/>
      <c r="G37" s="26"/>
      <c r="H37" s="33" t="s">
        <v>17</v>
      </c>
      <c r="I37" s="148">
        <f>VLOOKUP(H37, 'Member Status'!$R$4:$S$8,2, FALSE)</f>
        <v>30000</v>
      </c>
    </row>
    <row r="38" spans="1:9" x14ac:dyDescent="0.2">
      <c r="A38" s="7" t="s">
        <v>420</v>
      </c>
      <c r="B38" s="34" t="s">
        <v>1357</v>
      </c>
      <c r="C38" s="34" t="s">
        <v>1357</v>
      </c>
      <c r="D38" s="7" t="str">
        <f>IF(E38="x","green",IF(G38="x","red",IF(F38="x","yellow","unknown")))</f>
        <v>green</v>
      </c>
      <c r="E38" s="25" t="s">
        <v>1357</v>
      </c>
      <c r="F38" s="25"/>
      <c r="G38" s="25"/>
      <c r="H38" s="38" t="s">
        <v>434</v>
      </c>
      <c r="I38" s="149">
        <f>VLOOKUP(H38, 'Member Status'!$R$4:$S$8,2, FALSE)</f>
        <v>2000</v>
      </c>
    </row>
    <row r="39" spans="1:9" x14ac:dyDescent="0.2">
      <c r="A39" s="7" t="s">
        <v>22</v>
      </c>
      <c r="B39" s="34" t="s">
        <v>1357</v>
      </c>
      <c r="C39" s="34" t="s">
        <v>1357</v>
      </c>
      <c r="D39" s="7" t="str">
        <f>IF(E39="x","green",IF(G39="x","red",IF(F39="x","yellow","unknown")))</f>
        <v>green</v>
      </c>
      <c r="E39" s="25" t="s">
        <v>1357</v>
      </c>
      <c r="F39" s="25"/>
      <c r="G39" s="25"/>
      <c r="H39" s="33" t="s">
        <v>17</v>
      </c>
      <c r="I39" s="148">
        <f>VLOOKUP(H39, 'Member Status'!$R$4:$S$8,2, FALSE)</f>
        <v>30000</v>
      </c>
    </row>
    <row r="40" spans="1:9" x14ac:dyDescent="0.2">
      <c r="A40" s="7" t="s">
        <v>393</v>
      </c>
      <c r="B40" s="34"/>
      <c r="C40" s="34" t="s">
        <v>1357</v>
      </c>
      <c r="D40" s="7" t="str">
        <f>IF(E40="x","green",IF(G40="x","red",IF(F40="x","yellow","unknown")))</f>
        <v>green</v>
      </c>
      <c r="E40" s="25" t="s">
        <v>1357</v>
      </c>
      <c r="F40" s="25"/>
      <c r="G40" s="25"/>
      <c r="H40" s="33" t="s">
        <v>173</v>
      </c>
      <c r="I40" s="148">
        <f>VLOOKUP(H40, 'Member Status'!$R$4:$S$8,2, FALSE)</f>
        <v>12000</v>
      </c>
    </row>
    <row r="41" spans="1:9" x14ac:dyDescent="0.2">
      <c r="A41" s="153" t="s">
        <v>398</v>
      </c>
      <c r="B41" s="34" t="s">
        <v>1357</v>
      </c>
      <c r="C41" s="34" t="s">
        <v>1357</v>
      </c>
      <c r="D41" s="153" t="str">
        <f>IF(E41="x","green",IF(G41="x","red",IF(F41="x","yellow","unknown")))</f>
        <v>green</v>
      </c>
      <c r="E41" s="26" t="s">
        <v>1357</v>
      </c>
      <c r="F41" s="26"/>
      <c r="G41" s="26"/>
      <c r="H41" s="33" t="s">
        <v>16</v>
      </c>
      <c r="I41" s="149">
        <f>VLOOKUP(H41, 'Member Status'!$R$4:$S$8,2, FALSE)</f>
        <v>75000</v>
      </c>
    </row>
    <row r="42" spans="1:9" x14ac:dyDescent="0.2">
      <c r="A42" s="18" t="s">
        <v>432</v>
      </c>
      <c r="B42" s="25"/>
      <c r="C42" s="25" t="s">
        <v>1357</v>
      </c>
      <c r="D42" s="18" t="str">
        <f>IF(E42="x","green",IF(G42="x","red",IF(F42="x","yellow","unknown")))</f>
        <v>green</v>
      </c>
      <c r="E42" s="27" t="s">
        <v>1357</v>
      </c>
      <c r="F42" s="27"/>
      <c r="G42" s="27"/>
      <c r="H42" s="38" t="s">
        <v>434</v>
      </c>
      <c r="I42" s="150">
        <f>VLOOKUP(H42, 'Member Status'!$R$4:$S$8,2, FALSE)</f>
        <v>2000</v>
      </c>
    </row>
    <row r="43" spans="1:9" x14ac:dyDescent="0.2">
      <c r="A43" s="17" t="s">
        <v>424</v>
      </c>
      <c r="B43" s="34"/>
      <c r="C43" s="34" t="s">
        <v>1357</v>
      </c>
      <c r="D43" s="17" t="str">
        <f>IF(E43="x","green",IF(G43="x","red",IF(F43="x","yellow","unknown")))</f>
        <v>green</v>
      </c>
      <c r="E43" s="26" t="s">
        <v>1357</v>
      </c>
      <c r="F43" s="26"/>
      <c r="G43" s="26"/>
      <c r="H43" s="38" t="s">
        <v>434</v>
      </c>
      <c r="I43" s="149">
        <f>VLOOKUP(H43, 'Member Status'!$R$4:$S$8,2, FALSE)</f>
        <v>2000</v>
      </c>
    </row>
    <row r="44" spans="1:9" x14ac:dyDescent="0.2">
      <c r="A44" s="17" t="s">
        <v>425</v>
      </c>
      <c r="B44" s="34" t="s">
        <v>1357</v>
      </c>
      <c r="C44" s="34" t="s">
        <v>1357</v>
      </c>
      <c r="D44" s="17" t="str">
        <f>IF(E44="x","green",IF(G44="x","red",IF(F44="x","yellow","unknown")))</f>
        <v>green</v>
      </c>
      <c r="E44" s="26" t="s">
        <v>1357</v>
      </c>
      <c r="F44" s="26"/>
      <c r="G44" s="26"/>
      <c r="H44" s="38" t="s">
        <v>434</v>
      </c>
      <c r="I44" s="148">
        <f>VLOOKUP(H44, 'Member Status'!$R$4:$S$8,2, FALSE)</f>
        <v>2000</v>
      </c>
    </row>
    <row r="45" spans="1:9" x14ac:dyDescent="0.2">
      <c r="A45" s="17" t="s">
        <v>426</v>
      </c>
      <c r="B45" s="34" t="s">
        <v>1357</v>
      </c>
      <c r="C45" s="34" t="s">
        <v>1357</v>
      </c>
      <c r="D45" s="17" t="str">
        <f>IF(E45="x","green",IF(G45="x","red",IF(F45="x","yellow","unknown")))</f>
        <v>green</v>
      </c>
      <c r="E45" s="26" t="s">
        <v>1357</v>
      </c>
      <c r="F45" s="26"/>
      <c r="G45" s="26"/>
      <c r="H45" s="38" t="s">
        <v>434</v>
      </c>
      <c r="I45" s="148">
        <f>VLOOKUP(H45, 'Member Status'!$R$4:$S$8,2, FALSE)</f>
        <v>2000</v>
      </c>
    </row>
    <row r="46" spans="1:9" x14ac:dyDescent="0.2">
      <c r="A46" s="17" t="s">
        <v>427</v>
      </c>
      <c r="B46" s="34" t="s">
        <v>1357</v>
      </c>
      <c r="C46" s="34" t="s">
        <v>1357</v>
      </c>
      <c r="D46" s="17" t="str">
        <f>IF(E46="x","green",IF(G46="x","red",IF(F46="x","yellow","unknown")))</f>
        <v>green</v>
      </c>
      <c r="E46" s="26" t="s">
        <v>1357</v>
      </c>
      <c r="F46" s="26"/>
      <c r="G46" s="26"/>
      <c r="H46" s="38" t="s">
        <v>434</v>
      </c>
      <c r="I46" s="148">
        <f>VLOOKUP(H46, 'Member Status'!$R$4:$S$8,2, FALSE)</f>
        <v>2000</v>
      </c>
    </row>
    <row r="47" spans="1:9" x14ac:dyDescent="0.2">
      <c r="A47" s="19" t="s">
        <v>402</v>
      </c>
      <c r="B47" s="37" t="s">
        <v>1357</v>
      </c>
      <c r="C47" s="37" t="s">
        <v>1357</v>
      </c>
      <c r="D47" s="19" t="str">
        <f>IF(E47="x","green",IF(G47="x","red",IF(F47="x","yellow","unknown")))</f>
        <v>green</v>
      </c>
      <c r="E47" s="28" t="s">
        <v>1357</v>
      </c>
      <c r="F47" s="28"/>
      <c r="G47" s="28"/>
      <c r="H47" s="35" t="s">
        <v>17</v>
      </c>
      <c r="I47" s="149">
        <f>VLOOKUP(H47, 'Member Status'!$R$4:$S$8,2, FALSE)</f>
        <v>30000</v>
      </c>
    </row>
    <row r="48" spans="1:9" x14ac:dyDescent="0.2">
      <c r="A48" s="17" t="s">
        <v>13</v>
      </c>
      <c r="B48" s="34"/>
      <c r="C48" s="34" t="s">
        <v>1357</v>
      </c>
      <c r="D48" s="17" t="str">
        <f>IF(E48="x","green",IF(G48="x","red",IF(F48="x","yellow","unknown")))</f>
        <v>green</v>
      </c>
      <c r="E48" s="26" t="s">
        <v>1357</v>
      </c>
      <c r="F48" s="26"/>
      <c r="G48" s="26"/>
      <c r="H48" s="33" t="s">
        <v>173</v>
      </c>
      <c r="I48" s="151">
        <f>VLOOKUP(H48, 'Member Status'!$R$4:$S$8,2, FALSE)</f>
        <v>12000</v>
      </c>
    </row>
    <row r="49" spans="1:9" x14ac:dyDescent="0.2">
      <c r="A49" s="7" t="s">
        <v>395</v>
      </c>
      <c r="B49" s="34" t="s">
        <v>1357</v>
      </c>
      <c r="C49" s="34" t="s">
        <v>1357</v>
      </c>
      <c r="D49" s="7" t="str">
        <f>IF(E49="x","green",IF(G49="x","red",IF(F49="x","yellow","unknown")))</f>
        <v>green</v>
      </c>
      <c r="E49" s="25" t="s">
        <v>1357</v>
      </c>
      <c r="F49" s="25"/>
      <c r="G49" s="25"/>
      <c r="H49" s="33" t="s">
        <v>173</v>
      </c>
      <c r="I49" s="148">
        <f>VLOOKUP(H49, 'Member Status'!$R$4:$S$8,2, FALSE)</f>
        <v>12000</v>
      </c>
    </row>
    <row r="50" spans="1:9" x14ac:dyDescent="0.2">
      <c r="A50" s="7" t="s">
        <v>428</v>
      </c>
      <c r="B50" s="34"/>
      <c r="C50" s="34" t="s">
        <v>1357</v>
      </c>
      <c r="D50" s="7" t="str">
        <f>IF(E50="x","green",IF(G50="x","red",IF(F50="x","yellow","unknown")))</f>
        <v>green</v>
      </c>
      <c r="E50" s="25" t="s">
        <v>1357</v>
      </c>
      <c r="F50" s="25"/>
      <c r="G50" s="25"/>
      <c r="H50" s="38" t="s">
        <v>434</v>
      </c>
      <c r="I50" s="148">
        <f>VLOOKUP(H50, 'Member Status'!$R$4:$S$8,2, FALSE)</f>
        <v>2000</v>
      </c>
    </row>
    <row r="51" spans="1:9" x14ac:dyDescent="0.2">
      <c r="A51" s="17" t="s">
        <v>14</v>
      </c>
      <c r="B51" s="34"/>
      <c r="C51" s="34" t="s">
        <v>1357</v>
      </c>
      <c r="D51" s="17" t="str">
        <f>IF(E51="x","green",IF(G51="x","red",IF(F51="x","yellow","unknown")))</f>
        <v>green</v>
      </c>
      <c r="E51" s="26" t="s">
        <v>1357</v>
      </c>
      <c r="F51" s="26"/>
      <c r="G51" s="26"/>
      <c r="H51" s="33" t="s">
        <v>173</v>
      </c>
      <c r="I51" s="148">
        <f>VLOOKUP(H51, 'Member Status'!$R$4:$S$8,2, FALSE)</f>
        <v>12000</v>
      </c>
    </row>
    <row r="52" spans="1:9" x14ac:dyDescent="0.2">
      <c r="A52" s="17" t="s">
        <v>403</v>
      </c>
      <c r="B52" s="34" t="s">
        <v>1357</v>
      </c>
      <c r="C52" s="34" t="s">
        <v>1357</v>
      </c>
      <c r="D52" s="17" t="str">
        <f>IF(E52="x","green",IF(G52="x","red",IF(F52="x","yellow","unknown")))</f>
        <v>green</v>
      </c>
      <c r="E52" s="26" t="s">
        <v>1357</v>
      </c>
      <c r="F52" s="26"/>
      <c r="G52" s="26"/>
      <c r="H52" s="33" t="s">
        <v>17</v>
      </c>
      <c r="I52" s="148">
        <f>VLOOKUP(H52, 'Member Status'!$R$4:$S$8,2, FALSE)</f>
        <v>30000</v>
      </c>
    </row>
    <row r="53" spans="1:9" x14ac:dyDescent="0.2">
      <c r="A53" s="20" t="s">
        <v>404</v>
      </c>
      <c r="B53" s="39"/>
      <c r="C53" s="39" t="s">
        <v>1357</v>
      </c>
      <c r="D53" s="20" t="str">
        <f>IF(E53="x","green",IF(G53="x","red",IF(F53="x","yellow","unknown")))</f>
        <v>yellow</v>
      </c>
      <c r="E53" s="29"/>
      <c r="F53" s="29" t="s">
        <v>1357</v>
      </c>
      <c r="G53" s="29"/>
      <c r="H53" s="38" t="s">
        <v>434</v>
      </c>
      <c r="I53" s="148">
        <f>VLOOKUP(H53, 'Member Status'!$R$4:$S$8,2, FALSE)</f>
        <v>2000</v>
      </c>
    </row>
    <row r="54" spans="1:9" x14ac:dyDescent="0.2">
      <c r="A54" s="7" t="s">
        <v>18</v>
      </c>
      <c r="B54" s="34"/>
      <c r="C54" s="34" t="s">
        <v>1357</v>
      </c>
      <c r="D54" s="7" t="str">
        <f>IF(E54="x","green",IF(G54="x","red",IF(F54="x","yellow","unknown")))</f>
        <v>yellow</v>
      </c>
      <c r="E54" s="25"/>
      <c r="F54" s="25" t="s">
        <v>1357</v>
      </c>
      <c r="G54" s="25"/>
      <c r="H54" s="33" t="s">
        <v>173</v>
      </c>
      <c r="I54" s="148">
        <f>VLOOKUP(H54, 'Member Status'!$R$4:$S$8,2, FALSE)</f>
        <v>12000</v>
      </c>
    </row>
    <row r="55" spans="1:9" x14ac:dyDescent="0.2">
      <c r="A55" s="17" t="s">
        <v>378</v>
      </c>
      <c r="B55" s="34"/>
      <c r="C55" s="34" t="s">
        <v>1357</v>
      </c>
      <c r="D55" s="17" t="str">
        <f>IF(E55="x","green",IF(G55="x","red",IF(F55="x","yellow","unknown")))</f>
        <v>yellow</v>
      </c>
      <c r="E55" s="26"/>
      <c r="F55" s="26" t="s">
        <v>1357</v>
      </c>
      <c r="G55" s="26"/>
      <c r="H55" s="33" t="s">
        <v>173</v>
      </c>
      <c r="I55" s="148">
        <f>VLOOKUP(H55, 'Member Status'!$R$4:$S$8,2, FALSE)</f>
        <v>12000</v>
      </c>
    </row>
    <row r="56" spans="1:9" x14ac:dyDescent="0.2">
      <c r="A56" s="17" t="s">
        <v>19</v>
      </c>
      <c r="B56" s="34"/>
      <c r="C56" s="34" t="s">
        <v>1357</v>
      </c>
      <c r="D56" s="17" t="str">
        <f>IF(E56="x","green",IF(G56="x","red",IF(F56="x","yellow","unknown")))</f>
        <v>yellow</v>
      </c>
      <c r="E56" s="26"/>
      <c r="F56" s="26" t="s">
        <v>1357</v>
      </c>
      <c r="G56" s="26"/>
      <c r="H56" s="33" t="s">
        <v>17</v>
      </c>
      <c r="I56" s="149">
        <f>VLOOKUP(H56, 'Member Status'!$R$4:$S$8,2, FALSE)</f>
        <v>30000</v>
      </c>
    </row>
    <row r="57" spans="1:9" x14ac:dyDescent="0.2">
      <c r="A57" s="17" t="s">
        <v>414</v>
      </c>
      <c r="B57" s="34"/>
      <c r="C57" s="34" t="s">
        <v>1357</v>
      </c>
      <c r="D57" s="17" t="str">
        <f>IF(E57="x","green",IF(G57="x","red",IF(F57="x","yellow","unknown")))</f>
        <v>yellow</v>
      </c>
      <c r="E57" s="26"/>
      <c r="F57" s="25" t="s">
        <v>1357</v>
      </c>
      <c r="G57" s="26"/>
      <c r="H57" s="38" t="s">
        <v>434</v>
      </c>
      <c r="I57" s="148">
        <f>VLOOKUP(H57, 'Member Status'!$R$4:$S$8,2, FALSE)</f>
        <v>2000</v>
      </c>
    </row>
    <row r="58" spans="1:9" x14ac:dyDescent="0.2">
      <c r="A58" s="7" t="s">
        <v>415</v>
      </c>
      <c r="B58" s="34"/>
      <c r="C58" s="34" t="s">
        <v>1357</v>
      </c>
      <c r="D58" s="7" t="str">
        <f>IF(E58="x","green",IF(G58="x","red",IF(F58="x","yellow","unknown")))</f>
        <v>yellow</v>
      </c>
      <c r="E58" s="25"/>
      <c r="F58" s="25" t="s">
        <v>1357</v>
      </c>
      <c r="G58" s="25"/>
      <c r="H58" s="38" t="s">
        <v>434</v>
      </c>
      <c r="I58" s="149">
        <f>VLOOKUP(H58, 'Member Status'!$R$4:$S$8,2, FALSE)</f>
        <v>2000</v>
      </c>
    </row>
    <row r="59" spans="1:9" x14ac:dyDescent="0.2">
      <c r="A59" s="7" t="s">
        <v>417</v>
      </c>
      <c r="B59" s="36" t="s">
        <v>1357</v>
      </c>
      <c r="C59" s="36" t="s">
        <v>1357</v>
      </c>
      <c r="D59" s="7" t="str">
        <f>IF(E59="x","green",IF(G59="x","red",IF(F59="x","yellow","unknown")))</f>
        <v>yellow</v>
      </c>
      <c r="E59" s="25"/>
      <c r="F59" s="25" t="s">
        <v>1357</v>
      </c>
      <c r="G59" s="25"/>
      <c r="H59" s="38" t="s">
        <v>434</v>
      </c>
      <c r="I59" s="148">
        <f>VLOOKUP(H59, 'Member Status'!$R$4:$S$8,2, FALSE)</f>
        <v>2000</v>
      </c>
    </row>
    <row r="60" spans="1:9" x14ac:dyDescent="0.2">
      <c r="A60" s="17" t="s">
        <v>387</v>
      </c>
      <c r="B60" s="34" t="s">
        <v>1357</v>
      </c>
      <c r="C60" s="34" t="s">
        <v>1357</v>
      </c>
      <c r="D60" s="17" t="str">
        <f>IF(E60="x","green",IF(G60="x","red",IF(F60="x","yellow","unknown")))</f>
        <v>yellow</v>
      </c>
      <c r="E60" s="26"/>
      <c r="F60" s="26" t="s">
        <v>1357</v>
      </c>
      <c r="G60" s="26"/>
      <c r="H60" s="33" t="s">
        <v>173</v>
      </c>
      <c r="I60" s="148">
        <f>VLOOKUP(H60, 'Member Status'!$R$4:$S$8,2, FALSE)</f>
        <v>12000</v>
      </c>
    </row>
    <row r="61" spans="1:9" x14ac:dyDescent="0.2">
      <c r="A61" s="17" t="s">
        <v>392</v>
      </c>
      <c r="B61" s="34"/>
      <c r="C61" s="34" t="s">
        <v>1357</v>
      </c>
      <c r="D61" s="17" t="str">
        <f>IF(E61="x","green",IF(G61="x","red",IF(F61="x","yellow","unknown")))</f>
        <v>yellow</v>
      </c>
      <c r="E61" s="26"/>
      <c r="F61" s="26" t="s">
        <v>1357</v>
      </c>
      <c r="G61" s="26"/>
      <c r="H61" s="33" t="s">
        <v>173</v>
      </c>
      <c r="I61" s="148">
        <f>VLOOKUP(H61, 'Member Status'!$R$4:$S$8,2, FALSE)</f>
        <v>12000</v>
      </c>
    </row>
    <row r="62" spans="1:9" x14ac:dyDescent="0.2">
      <c r="A62" s="17" t="s">
        <v>421</v>
      </c>
      <c r="B62" s="34"/>
      <c r="C62" s="34" t="s">
        <v>1357</v>
      </c>
      <c r="D62" s="17" t="str">
        <f>IF(E62="x","green",IF(G62="x","red",IF(F62="x","yellow","unknown")))</f>
        <v>yellow</v>
      </c>
      <c r="E62" s="26"/>
      <c r="F62" s="26" t="s">
        <v>1357</v>
      </c>
      <c r="G62" s="26"/>
      <c r="H62" s="38" t="s">
        <v>434</v>
      </c>
      <c r="I62" s="148">
        <f>VLOOKUP(H62, 'Member Status'!$R$4:$S$8,2, FALSE)</f>
        <v>2000</v>
      </c>
    </row>
    <row r="63" spans="1:9" x14ac:dyDescent="0.2">
      <c r="A63" s="17" t="s">
        <v>429</v>
      </c>
      <c r="B63" s="34"/>
      <c r="C63" s="34" t="s">
        <v>1357</v>
      </c>
      <c r="D63" s="17" t="str">
        <f>IF(E63="x","green",IF(G63="x","red",IF(F63="x","yellow","unknown")))</f>
        <v>yellow</v>
      </c>
      <c r="E63" s="26"/>
      <c r="F63" s="26" t="s">
        <v>1357</v>
      </c>
      <c r="G63" s="26"/>
      <c r="H63" s="38" t="s">
        <v>434</v>
      </c>
      <c r="I63" s="149">
        <f>VLOOKUP(H63, 'Member Status'!$R$4:$S$8,2, FALSE)</f>
        <v>2000</v>
      </c>
    </row>
    <row r="64" spans="1:9" x14ac:dyDescent="0.2">
      <c r="A64" s="17" t="s">
        <v>430</v>
      </c>
      <c r="B64" s="34"/>
      <c r="C64" s="34" t="s">
        <v>1357</v>
      </c>
      <c r="D64" s="17" t="str">
        <f>IF(E64="x","green",IF(G64="x","red",IF(F64="x","yellow","unknown")))</f>
        <v>yellow</v>
      </c>
      <c r="E64" s="26"/>
      <c r="F64" s="26" t="s">
        <v>1357</v>
      </c>
      <c r="G64" s="26"/>
      <c r="H64" s="38" t="s">
        <v>434</v>
      </c>
      <c r="I64" s="148">
        <f>VLOOKUP(H64, 'Member Status'!$R$4:$S$8,2, FALSE)</f>
        <v>2000</v>
      </c>
    </row>
    <row r="65" spans="1:9" x14ac:dyDescent="0.2">
      <c r="A65" s="7" t="s">
        <v>396</v>
      </c>
      <c r="B65" s="34"/>
      <c r="C65" s="34" t="s">
        <v>1357</v>
      </c>
      <c r="D65" s="7" t="str">
        <f>IF(E65="x","green",IF(G65="x","red",IF(F65="x","yellow","unknown")))</f>
        <v>yellow</v>
      </c>
      <c r="E65" s="25"/>
      <c r="F65" s="25" t="s">
        <v>1357</v>
      </c>
      <c r="G65" s="25"/>
      <c r="H65" s="33" t="s">
        <v>173</v>
      </c>
      <c r="I65" s="149">
        <f>VLOOKUP(H65, 'Member Status'!$R$4:$S$8,2, FALSE)</f>
        <v>12000</v>
      </c>
    </row>
    <row r="66" spans="1:9" x14ac:dyDescent="0.2">
      <c r="A66" s="7" t="s">
        <v>373</v>
      </c>
      <c r="B66" s="34"/>
      <c r="C66" s="34"/>
      <c r="D66" s="7" t="str">
        <f>IF(E66="x","green",IF(G66="x","red",IF(F66="x","yellow","unknown")))</f>
        <v>red</v>
      </c>
      <c r="E66" s="25"/>
      <c r="F66" s="25"/>
      <c r="G66" s="25" t="s">
        <v>1357</v>
      </c>
      <c r="H66" s="33" t="s">
        <v>173</v>
      </c>
      <c r="I66" s="149">
        <f>VLOOKUP(H66, 'Member Status'!$R$4:$S$8,2, FALSE)</f>
        <v>12000</v>
      </c>
    </row>
    <row r="67" spans="1:9" x14ac:dyDescent="0.2">
      <c r="A67" s="7" t="s">
        <v>406</v>
      </c>
      <c r="B67" s="34"/>
      <c r="C67" s="34" t="s">
        <v>1357</v>
      </c>
      <c r="D67" s="7" t="str">
        <f>IF(E67="x","green",IF(G67="x","red",IF(F67="x","yellow","unknown")))</f>
        <v>red</v>
      </c>
      <c r="E67" s="25"/>
      <c r="F67" s="25"/>
      <c r="G67" s="25" t="s">
        <v>1357</v>
      </c>
      <c r="H67" s="38" t="s">
        <v>434</v>
      </c>
      <c r="I67" s="148">
        <f>VLOOKUP(H67, 'Member Status'!$R$4:$S$8,2, FALSE)</f>
        <v>2000</v>
      </c>
    </row>
    <row r="68" spans="1:9" x14ac:dyDescent="0.2">
      <c r="A68" s="17" t="s">
        <v>7</v>
      </c>
      <c r="B68" s="34"/>
      <c r="C68" s="34"/>
      <c r="D68" s="17" t="str">
        <f>IF(E68="x","green",IF(G68="x","red",IF(F68="x","yellow","unknown")))</f>
        <v>red</v>
      </c>
      <c r="E68" s="26"/>
      <c r="F68" s="26"/>
      <c r="G68" s="26" t="s">
        <v>1357</v>
      </c>
      <c r="H68" s="33" t="s">
        <v>173</v>
      </c>
      <c r="I68" s="149">
        <f>VLOOKUP(H68, 'Member Status'!$R$4:$S$8,2, FALSE)</f>
        <v>12000</v>
      </c>
    </row>
    <row r="69" spans="1:9" x14ac:dyDescent="0.2">
      <c r="A69" s="17" t="s">
        <v>9</v>
      </c>
      <c r="B69" s="34"/>
      <c r="C69" s="34"/>
      <c r="D69" s="17" t="str">
        <f>IF(E69="x","green",IF(G69="x","red",IF(F69="x","yellow","unknown")))</f>
        <v>red</v>
      </c>
      <c r="E69" s="26"/>
      <c r="F69" s="26"/>
      <c r="G69" s="26" t="s">
        <v>1357</v>
      </c>
      <c r="H69" s="33" t="s">
        <v>173</v>
      </c>
      <c r="I69" s="149">
        <f>VLOOKUP(H69, 'Member Status'!$R$4:$S$8,2, FALSE)</f>
        <v>12000</v>
      </c>
    </row>
    <row r="70" spans="1:9" x14ac:dyDescent="0.2">
      <c r="A70" s="17" t="s">
        <v>381</v>
      </c>
      <c r="B70" s="34"/>
      <c r="C70" s="34" t="s">
        <v>1357</v>
      </c>
      <c r="D70" s="17" t="str">
        <f>IF(E70="x","green",IF(G70="x","red",IF(F70="x","yellow","unknown")))</f>
        <v>red</v>
      </c>
      <c r="E70" s="26"/>
      <c r="F70" s="26"/>
      <c r="G70" s="26" t="s">
        <v>1357</v>
      </c>
      <c r="H70" s="33" t="s">
        <v>173</v>
      </c>
      <c r="I70" s="149">
        <f>VLOOKUP(H70, 'Member Status'!$R$4:$S$8,2, FALSE)</f>
        <v>12000</v>
      </c>
    </row>
    <row r="71" spans="1:9" x14ac:dyDescent="0.2">
      <c r="A71" s="17" t="s">
        <v>412</v>
      </c>
      <c r="B71" s="34"/>
      <c r="C71" s="34"/>
      <c r="D71" s="17" t="str">
        <f>IF(E71="x","green",IF(G71="x","red",IF(F71="x","yellow","unknown")))</f>
        <v>red</v>
      </c>
      <c r="E71" s="26"/>
      <c r="F71" s="26"/>
      <c r="G71" s="26" t="s">
        <v>1357</v>
      </c>
      <c r="H71" s="38" t="s">
        <v>434</v>
      </c>
      <c r="I71" s="149">
        <f>VLOOKUP(H71, 'Member Status'!$R$4:$S$8,2, FALSE)</f>
        <v>2000</v>
      </c>
    </row>
    <row r="72" spans="1:9" x14ac:dyDescent="0.2">
      <c r="A72" s="7" t="s">
        <v>10</v>
      </c>
      <c r="B72" s="34"/>
      <c r="C72" s="34" t="s">
        <v>1357</v>
      </c>
      <c r="D72" s="7" t="str">
        <f>IF(E72="x","green",IF(G72="x","red",IF(F72="x","yellow","unknown")))</f>
        <v>red</v>
      </c>
      <c r="E72" s="25"/>
      <c r="F72" s="25"/>
      <c r="G72" s="25" t="s">
        <v>1357</v>
      </c>
      <c r="H72" s="33" t="s">
        <v>173</v>
      </c>
      <c r="I72" s="150">
        <f>VLOOKUP(H72, 'Member Status'!$R$4:$S$8,2, FALSE)</f>
        <v>12000</v>
      </c>
    </row>
    <row r="73" spans="1:9" x14ac:dyDescent="0.2">
      <c r="A73" s="7" t="s">
        <v>384</v>
      </c>
      <c r="B73" s="34"/>
      <c r="C73" s="34"/>
      <c r="D73" s="7" t="str">
        <f>IF(E73="x","green",IF(G73="x","red",IF(F73="x","yellow","unknown")))</f>
        <v>red</v>
      </c>
      <c r="E73" s="25"/>
      <c r="F73" s="25"/>
      <c r="G73" s="25" t="s">
        <v>1357</v>
      </c>
      <c r="H73" s="33" t="s">
        <v>173</v>
      </c>
      <c r="I73" s="148">
        <f>VLOOKUP(H73, 'Member Status'!$R$4:$S$8,2, FALSE)</f>
        <v>12000</v>
      </c>
    </row>
    <row r="74" spans="1:9" x14ac:dyDescent="0.2">
      <c r="A74" s="17" t="s">
        <v>385</v>
      </c>
      <c r="B74" s="34"/>
      <c r="C74" s="34"/>
      <c r="D74" s="17" t="str">
        <f>IF(E74="x","green",IF(G74="x","red",IF(F74="x","yellow","unknown")))</f>
        <v>red</v>
      </c>
      <c r="E74" s="26"/>
      <c r="F74" s="26"/>
      <c r="G74" s="26" t="s">
        <v>1357</v>
      </c>
      <c r="H74" s="33" t="s">
        <v>173</v>
      </c>
      <c r="I74" s="148">
        <f>VLOOKUP(H74, 'Member Status'!$R$4:$S$8,2, FALSE)</f>
        <v>12000</v>
      </c>
    </row>
    <row r="75" spans="1:9" x14ac:dyDescent="0.2">
      <c r="A75" s="7" t="s">
        <v>389</v>
      </c>
      <c r="B75" s="34"/>
      <c r="C75" s="34" t="s">
        <v>1357</v>
      </c>
      <c r="D75" s="7" t="str">
        <f>IF(E75="x","green",IF(G75="x","red",IF(F75="x","yellow","unknown")))</f>
        <v>red</v>
      </c>
      <c r="E75" s="25"/>
      <c r="F75" s="25"/>
      <c r="G75" s="25" t="s">
        <v>1357</v>
      </c>
      <c r="H75" s="33" t="s">
        <v>173</v>
      </c>
      <c r="I75" s="149">
        <f>VLOOKUP(H75, 'Member Status'!$R$4:$S$8,2, FALSE)</f>
        <v>12000</v>
      </c>
    </row>
    <row r="76" spans="1:9" x14ac:dyDescent="0.2">
      <c r="A76" s="17" t="s">
        <v>12</v>
      </c>
      <c r="B76" s="34"/>
      <c r="C76" s="34"/>
      <c r="D76" s="17" t="str">
        <f>IF(E76="x","green",IF(G76="x","red",IF(F76="x","yellow","unknown")))</f>
        <v>red</v>
      </c>
      <c r="E76" s="26"/>
      <c r="F76" s="26"/>
      <c r="G76" s="26" t="s">
        <v>1357</v>
      </c>
      <c r="H76" s="33" t="s">
        <v>173</v>
      </c>
      <c r="I76" s="149">
        <f>VLOOKUP(H76, 'Member Status'!$R$4:$S$8,2, FALSE)</f>
        <v>12000</v>
      </c>
    </row>
    <row r="77" spans="1:9" x14ac:dyDescent="0.2">
      <c r="A77" s="17" t="s">
        <v>390</v>
      </c>
      <c r="B77" s="34"/>
      <c r="C77" s="34" t="s">
        <v>1357</v>
      </c>
      <c r="D77" s="17" t="str">
        <f>IF(E77="x","green",IF(G77="x","red",IF(F77="x","yellow","unknown")))</f>
        <v>red</v>
      </c>
      <c r="E77" s="26"/>
      <c r="F77" s="26"/>
      <c r="G77" s="26" t="s">
        <v>1357</v>
      </c>
      <c r="H77" s="33" t="s">
        <v>173</v>
      </c>
      <c r="I77" s="149">
        <f>VLOOKUP(H77, 'Member Status'!$R$4:$S$8,2, FALSE)</f>
        <v>12000</v>
      </c>
    </row>
    <row r="78" spans="1:9" x14ac:dyDescent="0.2">
      <c r="A78" s="7" t="s">
        <v>391</v>
      </c>
      <c r="B78" s="34"/>
      <c r="C78" s="34"/>
      <c r="D78" s="7" t="str">
        <f>IF(E78="x","green",IF(G78="x","red",IF(F78="x","yellow","unknown")))</f>
        <v>red</v>
      </c>
      <c r="E78" s="25"/>
      <c r="F78" s="25"/>
      <c r="G78" s="25" t="s">
        <v>1357</v>
      </c>
      <c r="H78" s="33" t="s">
        <v>173</v>
      </c>
      <c r="I78" s="148">
        <f>VLOOKUP(H78, 'Member Status'!$R$4:$S$8,2, FALSE)</f>
        <v>12000</v>
      </c>
    </row>
    <row r="79" spans="1:9" x14ac:dyDescent="0.2">
      <c r="A79" s="42" t="s">
        <v>423</v>
      </c>
      <c r="B79" s="34"/>
      <c r="C79" s="34"/>
      <c r="D79" s="42" t="str">
        <f>IF(E79="x","green",IF(G79="x","red",IF(F79="x","yellow","unknown")))</f>
        <v>red</v>
      </c>
      <c r="E79" s="26"/>
      <c r="F79" s="26"/>
      <c r="G79" s="26" t="s">
        <v>1357</v>
      </c>
      <c r="H79" s="38" t="s">
        <v>434</v>
      </c>
      <c r="I79" s="148">
        <f>VLOOKUP(H79, 'Member Status'!$R$4:$S$8,2, FALSE)</f>
        <v>2000</v>
      </c>
    </row>
    <row r="80" spans="1:9" x14ac:dyDescent="0.2">
      <c r="A80" s="7" t="s">
        <v>394</v>
      </c>
      <c r="B80" s="34"/>
      <c r="C80" s="34"/>
      <c r="D80" s="7" t="str">
        <f>IF(E80="x","green",IF(G80="x","red",IF(F80="x","yellow","unknown")))</f>
        <v>red</v>
      </c>
      <c r="E80" s="25"/>
      <c r="F80" s="25"/>
      <c r="G80" s="25" t="s">
        <v>1357</v>
      </c>
      <c r="H80" s="33" t="s">
        <v>173</v>
      </c>
      <c r="I80" s="148">
        <f>VLOOKUP(H80, 'Member Status'!$R$4:$S$8,2, FALSE)</f>
        <v>12000</v>
      </c>
    </row>
    <row r="81" spans="1:9" x14ac:dyDescent="0.2">
      <c r="A81" s="9"/>
      <c r="B81" s="34"/>
      <c r="C81" s="34"/>
      <c r="D81" s="9"/>
      <c r="E81" s="30"/>
      <c r="F81" s="30"/>
      <c r="G81" s="30"/>
      <c r="H81" s="40"/>
      <c r="I81" s="40"/>
    </row>
    <row r="82" spans="1:9" x14ac:dyDescent="0.2">
      <c r="A82" s="9"/>
      <c r="B82" s="34"/>
      <c r="C82" s="34"/>
      <c r="D82" s="9"/>
      <c r="E82" s="30"/>
      <c r="F82" s="30"/>
      <c r="G82" s="30"/>
      <c r="H82" s="40"/>
      <c r="I82" s="40"/>
    </row>
    <row r="83" spans="1:9" x14ac:dyDescent="0.2">
      <c r="A83" s="22"/>
      <c r="B83" s="89"/>
      <c r="C83" s="89"/>
      <c r="D83" s="22"/>
      <c r="E83" s="31"/>
      <c r="F83" s="31"/>
      <c r="G83" s="31"/>
      <c r="H83" s="41"/>
      <c r="I83" s="41"/>
    </row>
    <row r="84" spans="1:9" ht="16" x14ac:dyDescent="0.2">
      <c r="A84" s="103" t="s">
        <v>370</v>
      </c>
      <c r="B84" s="12"/>
      <c r="C84" s="12"/>
      <c r="D84" s="11"/>
      <c r="E84" s="12">
        <f t="shared" ref="E84:G84" si="0">COUNTIF(E5:E83,"&lt;&gt;")</f>
        <v>48</v>
      </c>
      <c r="F84" s="12">
        <f t="shared" si="0"/>
        <v>13</v>
      </c>
      <c r="G84" s="12">
        <f t="shared" si="0"/>
        <v>15</v>
      </c>
      <c r="H84" s="12">
        <f>COUNTIF(member_level,"&lt;&gt;")</f>
        <v>76</v>
      </c>
      <c r="I84" s="12">
        <f>COUNTIF(member_level,"&lt;&gt;")</f>
        <v>76</v>
      </c>
    </row>
    <row r="85" spans="1:9" x14ac:dyDescent="0.2">
      <c r="A85" s="5"/>
      <c r="B85" s="8"/>
      <c r="C85" s="8"/>
      <c r="D85" s="5"/>
      <c r="E85" s="8"/>
      <c r="F85" s="8"/>
      <c r="G85" s="8"/>
      <c r="H85" s="5"/>
      <c r="I85" s="5"/>
    </row>
    <row r="86" spans="1:9" x14ac:dyDescent="0.2">
      <c r="A86" s="5"/>
      <c r="B86" s="8"/>
      <c r="C86" s="8"/>
      <c r="D86" s="5" t="s">
        <v>16</v>
      </c>
      <c r="E86" s="8"/>
      <c r="F86" s="8"/>
      <c r="G86" s="8"/>
      <c r="H86" s="25">
        <f>COUNTIF(member_level, "Charter")</f>
        <v>3</v>
      </c>
      <c r="I86" s="25">
        <f>COUNTIF(member_level, "Charter")</f>
        <v>3</v>
      </c>
    </row>
    <row r="87" spans="1:9" x14ac:dyDescent="0.2">
      <c r="B87" s="8"/>
      <c r="C87" s="8"/>
      <c r="D87" t="s">
        <v>17</v>
      </c>
      <c r="H87" s="25">
        <f>COUNTIF(member_level, "Core")</f>
        <v>10</v>
      </c>
      <c r="I87" s="25">
        <f>COUNTIF(member_level, "Core")</f>
        <v>10</v>
      </c>
    </row>
    <row r="88" spans="1:9" x14ac:dyDescent="0.2">
      <c r="B88" s="8"/>
      <c r="C88" s="8"/>
      <c r="D88" t="s">
        <v>173</v>
      </c>
      <c r="H88" s="25">
        <f>COUNTIF(member_level, "Associate")</f>
        <v>37</v>
      </c>
      <c r="I88" s="25">
        <f>COUNTIF(member_level, "Associate")</f>
        <v>37</v>
      </c>
    </row>
    <row r="89" spans="1:9" x14ac:dyDescent="0.2">
      <c r="B89" s="8"/>
      <c r="C89" s="8"/>
      <c r="D89" t="s">
        <v>1397</v>
      </c>
      <c r="H89" s="25">
        <f>COUNTIF(member_level, "Startup Plus")</f>
        <v>0</v>
      </c>
      <c r="I89" s="25">
        <f>COUNTIF(member_level, "Startup Plus")</f>
        <v>0</v>
      </c>
    </row>
    <row r="90" spans="1:9" x14ac:dyDescent="0.2">
      <c r="D90" t="s">
        <v>440</v>
      </c>
      <c r="H90" s="25">
        <f>COUNTIF(member_level, "StartUp")</f>
        <v>26</v>
      </c>
      <c r="I90" s="25">
        <f>COUNTIF(member_level, "StartUp")</f>
        <v>26</v>
      </c>
    </row>
    <row r="91" spans="1:9" x14ac:dyDescent="0.2">
      <c r="A91" s="134"/>
      <c r="B91" s="135"/>
      <c r="C91" s="135"/>
      <c r="D91" s="134"/>
      <c r="E91" s="135"/>
      <c r="F91" s="135"/>
      <c r="G91" s="135"/>
      <c r="H91" s="135"/>
      <c r="I91" s="135"/>
    </row>
    <row r="92" spans="1:9" x14ac:dyDescent="0.2">
      <c r="A92" s="134"/>
      <c r="B92" s="135"/>
      <c r="C92" s="135"/>
      <c r="D92" s="134"/>
      <c r="E92" s="135"/>
      <c r="F92" s="135"/>
      <c r="G92" s="135"/>
      <c r="H92" s="135"/>
      <c r="I92" s="135"/>
    </row>
    <row r="93" spans="1:9" x14ac:dyDescent="0.2">
      <c r="A93" s="134"/>
      <c r="B93" s="135"/>
      <c r="C93" s="135"/>
      <c r="D93" s="134"/>
      <c r="E93" s="135"/>
      <c r="F93" s="135"/>
      <c r="G93" s="135"/>
      <c r="H93" s="135"/>
      <c r="I93" s="135"/>
    </row>
    <row r="94" spans="1:9" x14ac:dyDescent="0.2">
      <c r="A94" s="134"/>
      <c r="B94" s="135"/>
      <c r="C94" s="135"/>
      <c r="D94" s="134"/>
      <c r="E94" s="135"/>
      <c r="F94" s="135"/>
      <c r="G94" s="135"/>
      <c r="H94" s="135"/>
      <c r="I94" s="135"/>
    </row>
    <row r="95" spans="1:9" x14ac:dyDescent="0.2">
      <c r="A95" s="134"/>
      <c r="B95" s="135"/>
      <c r="C95" s="135"/>
      <c r="D95" s="134"/>
      <c r="E95" s="135"/>
      <c r="F95" s="135"/>
      <c r="G95" s="135"/>
      <c r="H95" s="135"/>
      <c r="I95" s="135"/>
    </row>
    <row r="96" spans="1:9" x14ac:dyDescent="0.2">
      <c r="A96" s="134"/>
      <c r="B96" s="135"/>
      <c r="C96" s="135"/>
      <c r="D96" s="134"/>
      <c r="E96" s="135"/>
      <c r="F96" s="135"/>
      <c r="G96" s="135"/>
      <c r="H96" s="135"/>
      <c r="I96" s="135"/>
    </row>
    <row r="97" spans="1:9" x14ac:dyDescent="0.2">
      <c r="A97" s="134"/>
      <c r="B97" s="135"/>
      <c r="C97" s="135"/>
      <c r="D97" s="134"/>
      <c r="E97" s="135"/>
      <c r="F97" s="135"/>
      <c r="G97" s="135"/>
      <c r="H97" s="135"/>
      <c r="I97" s="135"/>
    </row>
  </sheetData>
  <sortState xmlns:xlrd2="http://schemas.microsoft.com/office/spreadsheetml/2017/richdata2" ref="A5:H80">
    <sortCondition ref="E5:E80"/>
    <sortCondition ref="F5:F80"/>
    <sortCondition ref="G5:G80"/>
    <sortCondition ref="A5:A80"/>
    <sortCondition ref="H5:H80"/>
  </sortState>
  <conditionalFormatting sqref="A57">
    <cfRule type="expression" dxfId="18" priority="5">
      <formula>"if($B$58 = ""red"")"</formula>
    </cfRule>
  </conditionalFormatting>
  <conditionalFormatting sqref="E5:E83">
    <cfRule type="cellIs" dxfId="17" priority="4" operator="equal">
      <formula>"x"</formula>
    </cfRule>
  </conditionalFormatting>
  <conditionalFormatting sqref="F5:F83">
    <cfRule type="cellIs" dxfId="16" priority="3" operator="equal">
      <formula>"x"</formula>
    </cfRule>
  </conditionalFormatting>
  <conditionalFormatting sqref="G5:G83">
    <cfRule type="cellIs" dxfId="15" priority="2" operator="equal">
      <formula>"x"</formula>
    </cfRule>
  </conditionalFormatting>
  <conditionalFormatting sqref="A5:A83">
    <cfRule type="expression" dxfId="14" priority="6">
      <formula>D5="green"</formula>
    </cfRule>
    <cfRule type="expression" dxfId="13" priority="7" stopIfTrue="1">
      <formula>$D5="red"</formula>
    </cfRule>
    <cfRule type="expression" dxfId="12" priority="8">
      <formula>D5="yellow"</formula>
    </cfRule>
  </conditionalFormatting>
  <conditionalFormatting sqref="B5:C83">
    <cfRule type="cellIs" dxfId="11" priority="1" operator="equal">
      <formula>"x"</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T90"/>
  <sheetViews>
    <sheetView zoomScale="220" zoomScaleNormal="220" workbookViewId="0">
      <pane ySplit="4" topLeftCell="A22" activePane="bottomLeft" state="frozen"/>
      <selection pane="bottomLeft" activeCell="G37" sqref="G37"/>
    </sheetView>
  </sheetViews>
  <sheetFormatPr baseColWidth="10" defaultColWidth="8.83203125" defaultRowHeight="15" x14ac:dyDescent="0.2"/>
  <cols>
    <col min="1" max="1" width="36.6640625" customWidth="1"/>
    <col min="2" max="3" width="5.5" style="1" customWidth="1"/>
    <col min="4" max="4" width="12" customWidth="1"/>
    <col min="5" max="7" width="3.6640625" style="1" customWidth="1"/>
    <col min="8" max="8" width="10.1640625" style="1" customWidth="1"/>
    <col min="9" max="9" width="4.5" style="1" customWidth="1"/>
    <col min="10" max="10" width="5.1640625" style="1" customWidth="1"/>
    <col min="11" max="14" width="4.5" style="1" customWidth="1"/>
    <col min="15" max="22" width="4.33203125" style="1" customWidth="1"/>
    <col min="23" max="23" width="4.5" style="1" customWidth="1"/>
    <col min="24" max="26" width="4.33203125" style="1" customWidth="1"/>
    <col min="27" max="33" width="4.33203125" customWidth="1"/>
    <col min="34" max="34" width="4.6640625" customWidth="1"/>
    <col min="35" max="35" width="5.33203125" customWidth="1"/>
    <col min="36" max="36" width="4.33203125" style="1" customWidth="1"/>
    <col min="37" max="39" width="4.33203125" customWidth="1"/>
    <col min="40" max="40" width="4.5" customWidth="1"/>
    <col min="41" max="41" width="5.5" customWidth="1"/>
    <col min="42" max="42" width="4.1640625" style="1" customWidth="1"/>
    <col min="43" max="44" width="10.83203125" style="1" customWidth="1"/>
    <col min="45" max="45" width="23" style="93" customWidth="1"/>
    <col min="46" max="46" width="34" customWidth="1"/>
  </cols>
  <sheetData>
    <row r="1" spans="1:46" s="3" customFormat="1" ht="24" x14ac:dyDescent="0.3">
      <c r="A1" s="3" t="s">
        <v>1396</v>
      </c>
      <c r="B1" s="4"/>
      <c r="C1" s="4"/>
      <c r="E1" s="4"/>
      <c r="F1" s="4"/>
      <c r="G1" s="4"/>
      <c r="H1" s="4"/>
      <c r="I1" s="4"/>
      <c r="J1" s="4"/>
      <c r="K1" s="4"/>
      <c r="L1" s="4"/>
      <c r="M1" s="4"/>
      <c r="N1" s="4"/>
      <c r="O1" s="4"/>
      <c r="P1" s="4"/>
      <c r="Q1" s="4"/>
      <c r="R1" s="4"/>
      <c r="S1" s="4"/>
      <c r="T1" s="4"/>
      <c r="U1" s="4"/>
      <c r="V1" s="4"/>
      <c r="W1" s="4"/>
      <c r="X1" s="4"/>
      <c r="Y1" s="4"/>
      <c r="Z1" s="4"/>
      <c r="AJ1" s="4"/>
      <c r="AP1" s="4"/>
      <c r="AQ1" s="4"/>
      <c r="AR1" s="4"/>
      <c r="AS1" s="92"/>
    </row>
    <row r="2" spans="1:46" ht="6" customHeight="1" x14ac:dyDescent="0.2"/>
    <row r="3" spans="1:46" ht="18.75" customHeight="1" x14ac:dyDescent="0.2">
      <c r="H3" s="32"/>
      <c r="K3" s="122" t="s">
        <v>1360</v>
      </c>
      <c r="L3" s="122"/>
      <c r="M3" s="122"/>
      <c r="N3" s="122"/>
      <c r="O3" s="122"/>
      <c r="P3" s="122"/>
      <c r="Q3" s="122"/>
      <c r="R3" s="123" t="s">
        <v>8</v>
      </c>
      <c r="S3" s="124"/>
      <c r="T3" s="120" t="s">
        <v>1361</v>
      </c>
      <c r="U3" s="120"/>
      <c r="V3" s="120"/>
      <c r="W3" s="120"/>
      <c r="X3" s="120"/>
      <c r="Y3" s="120"/>
      <c r="Z3" s="120"/>
      <c r="AA3" s="121" t="s">
        <v>1362</v>
      </c>
      <c r="AB3" s="121"/>
      <c r="AC3" s="121"/>
      <c r="AD3" s="121"/>
      <c r="AE3" s="114" t="s">
        <v>441</v>
      </c>
      <c r="AF3" s="115"/>
      <c r="AG3" s="115"/>
      <c r="AH3" s="115"/>
      <c r="AI3" s="115"/>
      <c r="AJ3" s="116"/>
      <c r="AK3" s="117" t="s">
        <v>447</v>
      </c>
      <c r="AL3" s="118"/>
      <c r="AM3" s="118"/>
      <c r="AN3" s="118"/>
      <c r="AO3" s="118"/>
      <c r="AP3" s="119"/>
    </row>
    <row r="4" spans="1:46" s="15" customFormat="1" ht="131.25" customHeight="1" x14ac:dyDescent="0.2">
      <c r="A4" s="14" t="s">
        <v>0</v>
      </c>
      <c r="B4" s="105" t="s">
        <v>1393</v>
      </c>
      <c r="C4" s="105" t="s">
        <v>1394</v>
      </c>
      <c r="D4" s="14" t="s">
        <v>1378</v>
      </c>
      <c r="E4" s="127" t="s">
        <v>1389</v>
      </c>
      <c r="F4" s="128" t="s">
        <v>1390</v>
      </c>
      <c r="G4" s="129" t="s">
        <v>1391</v>
      </c>
      <c r="H4" s="47" t="s">
        <v>26</v>
      </c>
      <c r="I4" s="105" t="s">
        <v>1359</v>
      </c>
      <c r="J4" s="105" t="s">
        <v>1358</v>
      </c>
      <c r="K4" s="49" t="s">
        <v>1365</v>
      </c>
      <c r="L4" s="49" t="s">
        <v>1366</v>
      </c>
      <c r="M4" s="49" t="s">
        <v>1369</v>
      </c>
      <c r="N4" s="49" t="s">
        <v>1371</v>
      </c>
      <c r="O4" s="49" t="s">
        <v>1372</v>
      </c>
      <c r="P4" s="49" t="s">
        <v>1367</v>
      </c>
      <c r="Q4" s="49" t="s">
        <v>1376</v>
      </c>
      <c r="R4" s="106" t="s">
        <v>1377</v>
      </c>
      <c r="S4" s="106" t="s">
        <v>1374</v>
      </c>
      <c r="T4" s="43" t="s">
        <v>1363</v>
      </c>
      <c r="U4" s="43" t="s">
        <v>1368</v>
      </c>
      <c r="V4" s="43" t="s">
        <v>1364</v>
      </c>
      <c r="W4" s="43" t="s">
        <v>1370</v>
      </c>
      <c r="X4" s="43" t="s">
        <v>1373</v>
      </c>
      <c r="Y4" s="43" t="s">
        <v>1375</v>
      </c>
      <c r="Z4" s="43" t="s">
        <v>1384</v>
      </c>
      <c r="AA4" s="48" t="s">
        <v>1386</v>
      </c>
      <c r="AB4" s="44" t="s">
        <v>1387</v>
      </c>
      <c r="AC4" s="44" t="s">
        <v>1395</v>
      </c>
      <c r="AD4" s="44"/>
      <c r="AE4" s="45" t="s">
        <v>1388</v>
      </c>
      <c r="AF4" s="45" t="s">
        <v>442</v>
      </c>
      <c r="AG4" s="45" t="s">
        <v>444</v>
      </c>
      <c r="AH4" s="45" t="s">
        <v>443</v>
      </c>
      <c r="AI4" s="45" t="s">
        <v>445</v>
      </c>
      <c r="AJ4" s="45" t="s">
        <v>446</v>
      </c>
      <c r="AK4" s="46" t="s">
        <v>1388</v>
      </c>
      <c r="AL4" s="46" t="s">
        <v>442</v>
      </c>
      <c r="AM4" s="46" t="s">
        <v>444</v>
      </c>
      <c r="AN4" s="46" t="s">
        <v>443</v>
      </c>
      <c r="AO4" s="46" t="s">
        <v>445</v>
      </c>
      <c r="AP4" s="46" t="s">
        <v>446</v>
      </c>
      <c r="AQ4" s="47" t="s">
        <v>1</v>
      </c>
      <c r="AR4" s="47" t="s">
        <v>448</v>
      </c>
      <c r="AS4" s="96" t="s">
        <v>436</v>
      </c>
      <c r="AT4" s="21" t="s">
        <v>371</v>
      </c>
    </row>
    <row r="5" spans="1:46" s="5" customFormat="1" ht="16.5" customHeight="1" x14ac:dyDescent="0.15">
      <c r="A5" s="20" t="s">
        <v>404</v>
      </c>
      <c r="B5" s="39"/>
      <c r="C5" s="39" t="s">
        <v>1357</v>
      </c>
      <c r="D5" s="20" t="str">
        <f t="shared" ref="D5:D35" si="0">IF(E5="x","green",IF(G5="x","red",IF(F5="x","yellow","unknown")))</f>
        <v>yellow</v>
      </c>
      <c r="E5" s="29"/>
      <c r="F5" s="29" t="s">
        <v>1357</v>
      </c>
      <c r="G5" s="29"/>
      <c r="H5" s="38" t="s">
        <v>434</v>
      </c>
      <c r="I5" s="39" t="s">
        <v>1357</v>
      </c>
      <c r="J5" s="39"/>
      <c r="K5" s="55"/>
      <c r="L5" s="55"/>
      <c r="M5" s="55"/>
      <c r="N5" s="55"/>
      <c r="O5" s="55"/>
      <c r="P5" s="55"/>
      <c r="Q5" s="55"/>
      <c r="R5" s="107"/>
      <c r="S5" s="107"/>
      <c r="T5" s="61"/>
      <c r="U5" s="61"/>
      <c r="V5" s="61"/>
      <c r="W5" s="61"/>
      <c r="X5" s="61"/>
      <c r="Y5" s="61"/>
      <c r="Z5" s="61" t="s">
        <v>1385</v>
      </c>
      <c r="AA5" s="82" t="s">
        <v>1357</v>
      </c>
      <c r="AB5" s="82"/>
      <c r="AC5" s="82"/>
      <c r="AD5" s="82"/>
      <c r="AE5" s="75"/>
      <c r="AF5" s="75" t="s">
        <v>1357</v>
      </c>
      <c r="AG5" s="75"/>
      <c r="AH5" s="76"/>
      <c r="AI5" s="76" t="s">
        <v>1385</v>
      </c>
      <c r="AJ5" s="76" t="s">
        <v>1385</v>
      </c>
      <c r="AK5" s="68"/>
      <c r="AL5" s="68" t="s">
        <v>1357</v>
      </c>
      <c r="AM5" s="68"/>
      <c r="AN5" s="69"/>
      <c r="AO5" s="69" t="s">
        <v>1385</v>
      </c>
      <c r="AP5" s="69" t="s">
        <v>1385</v>
      </c>
      <c r="AQ5" s="39">
        <v>44545</v>
      </c>
      <c r="AR5" s="39"/>
      <c r="AS5" s="97" t="s">
        <v>435</v>
      </c>
      <c r="AT5" s="7"/>
    </row>
    <row r="6" spans="1:46" s="5" customFormat="1" ht="16.5" customHeight="1" x14ac:dyDescent="0.15">
      <c r="A6" s="7" t="s">
        <v>372</v>
      </c>
      <c r="B6" s="34" t="s">
        <v>1357</v>
      </c>
      <c r="C6" s="34" t="s">
        <v>1357</v>
      </c>
      <c r="D6" s="7" t="str">
        <f t="shared" si="0"/>
        <v>green</v>
      </c>
      <c r="E6" s="25" t="s">
        <v>1357</v>
      </c>
      <c r="F6" s="25"/>
      <c r="G6" s="25"/>
      <c r="H6" s="33" t="s">
        <v>173</v>
      </c>
      <c r="I6" s="34"/>
      <c r="J6" s="34"/>
      <c r="K6" s="51"/>
      <c r="L6" s="51"/>
      <c r="M6" s="51" t="s">
        <v>1357</v>
      </c>
      <c r="N6" s="51"/>
      <c r="O6" s="51"/>
      <c r="P6" s="51"/>
      <c r="Q6" s="51"/>
      <c r="R6" s="108"/>
      <c r="S6" s="108"/>
      <c r="T6" s="57" t="s">
        <v>1357</v>
      </c>
      <c r="U6" s="57"/>
      <c r="V6" s="57"/>
      <c r="W6" s="57"/>
      <c r="X6" s="57"/>
      <c r="Y6" s="57"/>
      <c r="Z6" s="57"/>
      <c r="AA6" s="78"/>
      <c r="AB6" s="78"/>
      <c r="AC6" s="78"/>
      <c r="AD6" s="78"/>
      <c r="AE6" s="71"/>
      <c r="AF6" s="71"/>
      <c r="AG6" s="71" t="s">
        <v>1357</v>
      </c>
      <c r="AH6" s="76" t="s">
        <v>1357</v>
      </c>
      <c r="AI6" s="76" t="s">
        <v>1357</v>
      </c>
      <c r="AJ6" s="76" t="s">
        <v>1385</v>
      </c>
      <c r="AK6" s="64" t="s">
        <v>1357</v>
      </c>
      <c r="AL6" s="64" t="s">
        <v>1357</v>
      </c>
      <c r="AM6" s="64" t="s">
        <v>1357</v>
      </c>
      <c r="AN6" s="69" t="s">
        <v>1357</v>
      </c>
      <c r="AO6" s="69" t="s">
        <v>1357</v>
      </c>
      <c r="AP6" s="69" t="s">
        <v>1385</v>
      </c>
      <c r="AQ6" s="34">
        <v>44938</v>
      </c>
      <c r="AR6" s="34"/>
      <c r="AS6" s="97" t="s">
        <v>435</v>
      </c>
      <c r="AT6" s="7"/>
    </row>
    <row r="7" spans="1:46" s="5" customFormat="1" ht="16.5" customHeight="1" x14ac:dyDescent="0.15">
      <c r="A7" s="18" t="s">
        <v>405</v>
      </c>
      <c r="B7" s="34" t="s">
        <v>1357</v>
      </c>
      <c r="C7" s="34" t="s">
        <v>1357</v>
      </c>
      <c r="D7" s="18" t="str">
        <f t="shared" si="0"/>
        <v>green</v>
      </c>
      <c r="E7" s="27" t="s">
        <v>1357</v>
      </c>
      <c r="F7" s="27"/>
      <c r="G7" s="27"/>
      <c r="H7" s="38" t="s">
        <v>434</v>
      </c>
      <c r="I7" s="34" t="s">
        <v>1357</v>
      </c>
      <c r="J7" s="34"/>
      <c r="K7" s="51"/>
      <c r="L7" s="51"/>
      <c r="M7" s="51" t="s">
        <v>1385</v>
      </c>
      <c r="N7" s="51"/>
      <c r="O7" s="51"/>
      <c r="P7" s="51"/>
      <c r="Q7" s="51" t="s">
        <v>1357</v>
      </c>
      <c r="R7" s="108"/>
      <c r="S7" s="108"/>
      <c r="T7" s="57"/>
      <c r="U7" s="57"/>
      <c r="V7" s="57"/>
      <c r="W7" s="57"/>
      <c r="X7" s="57"/>
      <c r="Y7" s="57" t="s">
        <v>1357</v>
      </c>
      <c r="Z7" s="57"/>
      <c r="AA7" s="78"/>
      <c r="AB7" s="78"/>
      <c r="AC7" s="78"/>
      <c r="AD7" s="78"/>
      <c r="AE7" s="71"/>
      <c r="AF7" s="71" t="s">
        <v>1357</v>
      </c>
      <c r="AG7" s="71" t="s">
        <v>1357</v>
      </c>
      <c r="AH7" s="76"/>
      <c r="AI7" s="76" t="s">
        <v>1385</v>
      </c>
      <c r="AJ7" s="76"/>
      <c r="AK7" s="64" t="s">
        <v>1357</v>
      </c>
      <c r="AL7" s="64" t="s">
        <v>1357</v>
      </c>
      <c r="AM7" s="64" t="s">
        <v>1357</v>
      </c>
      <c r="AN7" s="69" t="s">
        <v>1357</v>
      </c>
      <c r="AO7" s="69" t="s">
        <v>1385</v>
      </c>
      <c r="AP7" s="69" t="s">
        <v>1385</v>
      </c>
      <c r="AQ7" s="34">
        <v>44470</v>
      </c>
      <c r="AR7" s="34"/>
      <c r="AS7" s="97" t="s">
        <v>435</v>
      </c>
      <c r="AT7" s="7"/>
    </row>
    <row r="8" spans="1:46" s="5" customFormat="1" ht="16.5" customHeight="1" x14ac:dyDescent="0.15">
      <c r="A8" s="7" t="s">
        <v>373</v>
      </c>
      <c r="B8" s="34"/>
      <c r="C8" s="34"/>
      <c r="D8" s="7" t="str">
        <f t="shared" si="0"/>
        <v>red</v>
      </c>
      <c r="E8" s="25"/>
      <c r="F8" s="25"/>
      <c r="G8" s="25" t="s">
        <v>1357</v>
      </c>
      <c r="H8" s="33" t="s">
        <v>173</v>
      </c>
      <c r="I8" s="34" t="s">
        <v>1357</v>
      </c>
      <c r="J8" s="34"/>
      <c r="K8" s="51"/>
      <c r="L8" s="51"/>
      <c r="M8" s="51"/>
      <c r="N8" s="51"/>
      <c r="O8" s="51"/>
      <c r="P8" s="51"/>
      <c r="Q8" s="51"/>
      <c r="R8" s="108"/>
      <c r="S8" s="108"/>
      <c r="T8" s="57"/>
      <c r="U8" s="57"/>
      <c r="V8" s="57"/>
      <c r="W8" s="57"/>
      <c r="X8" s="57"/>
      <c r="Y8" s="57"/>
      <c r="Z8" s="57"/>
      <c r="AA8" s="78"/>
      <c r="AB8" s="78"/>
      <c r="AC8" s="78"/>
      <c r="AD8" s="78"/>
      <c r="AE8" s="71"/>
      <c r="AF8" s="71"/>
      <c r="AG8" s="71"/>
      <c r="AH8" s="76"/>
      <c r="AI8" s="76"/>
      <c r="AJ8" s="76"/>
      <c r="AK8" s="64"/>
      <c r="AL8" s="64" t="s">
        <v>1357</v>
      </c>
      <c r="AM8" s="64"/>
      <c r="AN8" s="69"/>
      <c r="AO8" s="69"/>
      <c r="AP8" s="69"/>
      <c r="AQ8" s="34">
        <v>40031</v>
      </c>
      <c r="AR8" s="34"/>
      <c r="AS8" s="97" t="s">
        <v>3</v>
      </c>
      <c r="AT8" s="7"/>
    </row>
    <row r="9" spans="1:46" s="5" customFormat="1" ht="16.5" customHeight="1" x14ac:dyDescent="0.15">
      <c r="A9" s="7" t="s">
        <v>374</v>
      </c>
      <c r="B9" s="34"/>
      <c r="C9" s="34" t="s">
        <v>1357</v>
      </c>
      <c r="D9" s="7" t="str">
        <f t="shared" si="0"/>
        <v>green</v>
      </c>
      <c r="E9" s="25" t="s">
        <v>1357</v>
      </c>
      <c r="F9" s="25"/>
      <c r="G9" s="25"/>
      <c r="H9" s="33" t="s">
        <v>173</v>
      </c>
      <c r="I9" s="34"/>
      <c r="J9" s="34"/>
      <c r="K9" s="51"/>
      <c r="L9" s="51"/>
      <c r="M9" s="51"/>
      <c r="N9" s="51"/>
      <c r="O9" s="51"/>
      <c r="P9" s="51"/>
      <c r="Q9" s="51"/>
      <c r="R9" s="108"/>
      <c r="S9" s="108"/>
      <c r="T9" s="57"/>
      <c r="U9" s="57"/>
      <c r="V9" s="57"/>
      <c r="W9" s="57"/>
      <c r="X9" s="57"/>
      <c r="Y9" s="57"/>
      <c r="Z9" s="57"/>
      <c r="AA9" s="78"/>
      <c r="AB9" s="78"/>
      <c r="AC9" s="78"/>
      <c r="AD9" s="78"/>
      <c r="AE9" s="71"/>
      <c r="AF9" s="71" t="s">
        <v>1357</v>
      </c>
      <c r="AG9" s="71"/>
      <c r="AH9" s="76"/>
      <c r="AI9" s="76"/>
      <c r="AJ9" s="76"/>
      <c r="AK9" s="64" t="s">
        <v>1357</v>
      </c>
      <c r="AL9" s="64" t="s">
        <v>1357</v>
      </c>
      <c r="AM9" s="64"/>
      <c r="AN9" s="69" t="s">
        <v>1357</v>
      </c>
      <c r="AO9" s="69" t="s">
        <v>1385</v>
      </c>
      <c r="AP9" s="69" t="s">
        <v>1385</v>
      </c>
      <c r="AQ9" s="34">
        <v>42947</v>
      </c>
      <c r="AR9" s="34"/>
      <c r="AS9" s="97" t="s">
        <v>435</v>
      </c>
      <c r="AT9" s="7"/>
    </row>
    <row r="10" spans="1:46" s="5" customFormat="1" ht="16.5" customHeight="1" x14ac:dyDescent="0.15">
      <c r="A10" s="7" t="s">
        <v>406</v>
      </c>
      <c r="B10" s="34"/>
      <c r="C10" s="34" t="s">
        <v>1357</v>
      </c>
      <c r="D10" s="7" t="str">
        <f t="shared" si="0"/>
        <v>red</v>
      </c>
      <c r="E10" s="25"/>
      <c r="F10" s="25"/>
      <c r="G10" s="25" t="s">
        <v>1357</v>
      </c>
      <c r="H10" s="38" t="s">
        <v>434</v>
      </c>
      <c r="I10" s="34" t="s">
        <v>1357</v>
      </c>
      <c r="J10" s="34"/>
      <c r="K10" s="51"/>
      <c r="L10" s="51"/>
      <c r="M10" s="51"/>
      <c r="N10" s="51"/>
      <c r="O10" s="51"/>
      <c r="P10" s="51"/>
      <c r="Q10" s="51"/>
      <c r="R10" s="108"/>
      <c r="S10" s="108"/>
      <c r="T10" s="57"/>
      <c r="U10" s="57"/>
      <c r="V10" s="57"/>
      <c r="W10" s="57"/>
      <c r="X10" s="57"/>
      <c r="Y10" s="57"/>
      <c r="Z10" s="57"/>
      <c r="AA10" s="78"/>
      <c r="AB10" s="78"/>
      <c r="AC10" s="78"/>
      <c r="AD10" s="78"/>
      <c r="AE10" s="71"/>
      <c r="AF10" s="71" t="s">
        <v>1357</v>
      </c>
      <c r="AG10" s="71"/>
      <c r="AH10" s="76"/>
      <c r="AI10" s="76"/>
      <c r="AJ10" s="76"/>
      <c r="AK10" s="64"/>
      <c r="AL10" s="64" t="s">
        <v>1357</v>
      </c>
      <c r="AM10" s="64"/>
      <c r="AN10" s="69"/>
      <c r="AO10" s="69"/>
      <c r="AP10" s="69"/>
      <c r="AQ10" s="34">
        <v>44621</v>
      </c>
      <c r="AR10" s="34"/>
      <c r="AS10" s="97" t="s">
        <v>4</v>
      </c>
      <c r="AT10" s="7"/>
    </row>
    <row r="11" spans="1:46" s="5" customFormat="1" ht="16.5" customHeight="1" x14ac:dyDescent="0.15">
      <c r="A11" s="7" t="s">
        <v>375</v>
      </c>
      <c r="B11" s="34" t="s">
        <v>1357</v>
      </c>
      <c r="C11" s="34" t="s">
        <v>1357</v>
      </c>
      <c r="D11" s="7" t="str">
        <f t="shared" si="0"/>
        <v>green</v>
      </c>
      <c r="E11" s="25" t="s">
        <v>1357</v>
      </c>
      <c r="F11" s="25"/>
      <c r="G11" s="25"/>
      <c r="H11" s="33" t="s">
        <v>173</v>
      </c>
      <c r="I11" s="34"/>
      <c r="J11" s="34"/>
      <c r="K11" s="51"/>
      <c r="L11" s="51" t="s">
        <v>1357</v>
      </c>
      <c r="M11" s="51"/>
      <c r="N11" s="51"/>
      <c r="O11" s="51"/>
      <c r="P11" s="51"/>
      <c r="Q11" s="51"/>
      <c r="R11" s="108"/>
      <c r="S11" s="108"/>
      <c r="T11" s="57"/>
      <c r="U11" s="57"/>
      <c r="V11" s="57"/>
      <c r="W11" s="57"/>
      <c r="X11" s="57"/>
      <c r="Y11" s="57"/>
      <c r="Z11" s="57"/>
      <c r="AA11" s="78" t="s">
        <v>1357</v>
      </c>
      <c r="AB11" s="78"/>
      <c r="AC11" s="78"/>
      <c r="AD11" s="78"/>
      <c r="AE11" s="71"/>
      <c r="AF11" s="71"/>
      <c r="AG11" s="71"/>
      <c r="AH11" s="76" t="s">
        <v>1357</v>
      </c>
      <c r="AI11" s="76" t="s">
        <v>1385</v>
      </c>
      <c r="AJ11" s="76" t="s">
        <v>1385</v>
      </c>
      <c r="AK11" s="64" t="s">
        <v>1357</v>
      </c>
      <c r="AL11" s="64" t="s">
        <v>1357</v>
      </c>
      <c r="AM11" s="64" t="s">
        <v>1357</v>
      </c>
      <c r="AN11" s="69" t="s">
        <v>1357</v>
      </c>
      <c r="AO11" s="69" t="s">
        <v>1385</v>
      </c>
      <c r="AP11" s="69" t="s">
        <v>1385</v>
      </c>
      <c r="AQ11" s="34">
        <v>44917</v>
      </c>
      <c r="AR11" s="34"/>
      <c r="AS11" s="97" t="s">
        <v>435</v>
      </c>
      <c r="AT11" s="7"/>
    </row>
    <row r="12" spans="1:46" s="5" customFormat="1" ht="16.5" customHeight="1" x14ac:dyDescent="0.15">
      <c r="A12" s="17" t="s">
        <v>376</v>
      </c>
      <c r="B12" s="34" t="s">
        <v>1357</v>
      </c>
      <c r="C12" s="34" t="s">
        <v>1357</v>
      </c>
      <c r="D12" s="17" t="str">
        <f t="shared" si="0"/>
        <v>green</v>
      </c>
      <c r="E12" s="26" t="s">
        <v>1357</v>
      </c>
      <c r="F12" s="26"/>
      <c r="G12" s="26"/>
      <c r="H12" s="33" t="s">
        <v>173</v>
      </c>
      <c r="I12" s="34"/>
      <c r="J12" s="34"/>
      <c r="K12" s="51" t="s">
        <v>1357</v>
      </c>
      <c r="L12" s="51" t="s">
        <v>1357</v>
      </c>
      <c r="M12" s="51"/>
      <c r="N12" s="51" t="s">
        <v>1357</v>
      </c>
      <c r="O12" s="51"/>
      <c r="P12" s="51"/>
      <c r="Q12" s="51"/>
      <c r="R12" s="108" t="s">
        <v>1357</v>
      </c>
      <c r="S12" s="108"/>
      <c r="T12" s="57" t="s">
        <v>1357</v>
      </c>
      <c r="U12" s="57" t="s">
        <v>1357</v>
      </c>
      <c r="V12" s="57" t="s">
        <v>1357</v>
      </c>
      <c r="W12" s="57" t="s">
        <v>1357</v>
      </c>
      <c r="X12" s="57"/>
      <c r="Y12" s="57"/>
      <c r="Z12" s="57"/>
      <c r="AA12" s="78"/>
      <c r="AB12" s="78"/>
      <c r="AC12" s="78"/>
      <c r="AD12" s="78"/>
      <c r="AE12" s="71"/>
      <c r="AF12" s="71"/>
      <c r="AG12" s="71" t="s">
        <v>1357</v>
      </c>
      <c r="AH12" s="76"/>
      <c r="AI12" s="76"/>
      <c r="AJ12" s="76"/>
      <c r="AK12" s="64"/>
      <c r="AL12" s="64" t="s">
        <v>1357</v>
      </c>
      <c r="AM12" s="64" t="s">
        <v>1357</v>
      </c>
      <c r="AN12" s="69" t="s">
        <v>1357</v>
      </c>
      <c r="AO12" s="69"/>
      <c r="AP12" s="69"/>
      <c r="AQ12" s="34">
        <v>39888</v>
      </c>
      <c r="AR12" s="34"/>
      <c r="AS12" s="97" t="s">
        <v>3</v>
      </c>
      <c r="AT12" s="7"/>
    </row>
    <row r="13" spans="1:46" s="5" customFormat="1" ht="16.5" customHeight="1" x14ac:dyDescent="0.15">
      <c r="A13" s="7" t="s">
        <v>407</v>
      </c>
      <c r="B13" s="34"/>
      <c r="C13" s="34" t="s">
        <v>1357</v>
      </c>
      <c r="D13" s="7" t="str">
        <f t="shared" si="0"/>
        <v>green</v>
      </c>
      <c r="E13" s="25" t="s">
        <v>1357</v>
      </c>
      <c r="F13" s="25"/>
      <c r="G13" s="25"/>
      <c r="H13" s="38" t="s">
        <v>434</v>
      </c>
      <c r="I13" s="34" t="s">
        <v>1357</v>
      </c>
      <c r="J13" s="34"/>
      <c r="K13" s="51"/>
      <c r="L13" s="51"/>
      <c r="M13" s="51"/>
      <c r="N13" s="51"/>
      <c r="O13" s="51"/>
      <c r="P13" s="51"/>
      <c r="Q13" s="51"/>
      <c r="R13" s="108"/>
      <c r="S13" s="108"/>
      <c r="T13" s="57"/>
      <c r="U13" s="57"/>
      <c r="V13" s="57"/>
      <c r="W13" s="57"/>
      <c r="X13" s="57"/>
      <c r="Y13" s="57"/>
      <c r="Z13" s="57" t="s">
        <v>1385</v>
      </c>
      <c r="AA13" s="78"/>
      <c r="AB13" s="78"/>
      <c r="AC13" s="78" t="s">
        <v>1357</v>
      </c>
      <c r="AD13" s="78"/>
      <c r="AE13" s="71" t="s">
        <v>1357</v>
      </c>
      <c r="AF13" s="71" t="s">
        <v>1357</v>
      </c>
      <c r="AG13" s="71"/>
      <c r="AH13" s="76" t="s">
        <v>1357</v>
      </c>
      <c r="AI13" s="76" t="s">
        <v>1385</v>
      </c>
      <c r="AJ13" s="76" t="s">
        <v>1385</v>
      </c>
      <c r="AK13" s="64" t="s">
        <v>1357</v>
      </c>
      <c r="AL13" s="64" t="s">
        <v>1357</v>
      </c>
      <c r="AM13" s="64"/>
      <c r="AN13" s="69" t="s">
        <v>1357</v>
      </c>
      <c r="AO13" s="69" t="s">
        <v>1385</v>
      </c>
      <c r="AP13" s="69" t="s">
        <v>1385</v>
      </c>
      <c r="AQ13" s="34">
        <v>44719</v>
      </c>
      <c r="AR13" s="34"/>
      <c r="AS13" s="97" t="s">
        <v>435</v>
      </c>
      <c r="AT13" s="7"/>
    </row>
    <row r="14" spans="1:46" s="6" customFormat="1" ht="16.5" customHeight="1" x14ac:dyDescent="0.15">
      <c r="A14" s="7" t="s">
        <v>18</v>
      </c>
      <c r="B14" s="34"/>
      <c r="C14" s="34" t="s">
        <v>1357</v>
      </c>
      <c r="D14" s="7" t="str">
        <f t="shared" si="0"/>
        <v>yellow</v>
      </c>
      <c r="E14" s="25"/>
      <c r="F14" s="25" t="s">
        <v>1357</v>
      </c>
      <c r="G14" s="25"/>
      <c r="H14" s="33" t="s">
        <v>173</v>
      </c>
      <c r="I14" s="34" t="s">
        <v>1357</v>
      </c>
      <c r="J14" s="34"/>
      <c r="K14" s="51"/>
      <c r="L14" s="51"/>
      <c r="M14" s="51"/>
      <c r="N14" s="51"/>
      <c r="O14" s="51"/>
      <c r="P14" s="51"/>
      <c r="Q14" s="51"/>
      <c r="R14" s="108"/>
      <c r="S14" s="108"/>
      <c r="T14" s="57"/>
      <c r="U14" s="57"/>
      <c r="V14" s="57"/>
      <c r="W14" s="57"/>
      <c r="X14" s="57"/>
      <c r="Y14" s="57"/>
      <c r="Z14" s="57"/>
      <c r="AA14" s="78"/>
      <c r="AB14" s="78"/>
      <c r="AC14" s="78"/>
      <c r="AD14" s="78"/>
      <c r="AE14" s="71"/>
      <c r="AF14" s="71"/>
      <c r="AG14" s="71" t="s">
        <v>1357</v>
      </c>
      <c r="AH14" s="76"/>
      <c r="AI14" s="76"/>
      <c r="AJ14" s="76"/>
      <c r="AK14" s="64"/>
      <c r="AL14" s="64" t="s">
        <v>1357</v>
      </c>
      <c r="AM14" s="64" t="s">
        <v>1357</v>
      </c>
      <c r="AN14" s="69" t="s">
        <v>1357</v>
      </c>
      <c r="AO14" s="69" t="s">
        <v>1385</v>
      </c>
      <c r="AP14" s="69" t="s">
        <v>1385</v>
      </c>
      <c r="AQ14" s="34">
        <v>40205</v>
      </c>
      <c r="AR14" s="34"/>
      <c r="AS14" s="97" t="s">
        <v>4</v>
      </c>
      <c r="AT14" s="7"/>
    </row>
    <row r="15" spans="1:46" s="5" customFormat="1" ht="16.5" customHeight="1" x14ac:dyDescent="0.15">
      <c r="A15" s="18" t="s">
        <v>377</v>
      </c>
      <c r="B15" s="34" t="s">
        <v>1357</v>
      </c>
      <c r="C15" s="34" t="s">
        <v>1357</v>
      </c>
      <c r="D15" s="18" t="str">
        <f t="shared" si="0"/>
        <v>green</v>
      </c>
      <c r="E15" s="27" t="s">
        <v>1357</v>
      </c>
      <c r="F15" s="27"/>
      <c r="G15" s="27"/>
      <c r="H15" s="33" t="s">
        <v>173</v>
      </c>
      <c r="I15" s="34"/>
      <c r="J15" s="34"/>
      <c r="K15" s="51"/>
      <c r="L15" s="51"/>
      <c r="M15" s="51"/>
      <c r="N15" s="51"/>
      <c r="O15" s="51"/>
      <c r="P15" s="51"/>
      <c r="Q15" s="51"/>
      <c r="R15" s="108"/>
      <c r="S15" s="108"/>
      <c r="T15" s="57" t="s">
        <v>1357</v>
      </c>
      <c r="U15" s="57"/>
      <c r="V15" s="57" t="s">
        <v>1357</v>
      </c>
      <c r="W15" s="57"/>
      <c r="X15" s="57"/>
      <c r="Y15" s="57"/>
      <c r="Z15" s="57"/>
      <c r="AA15" s="78"/>
      <c r="AB15" s="78"/>
      <c r="AC15" s="78"/>
      <c r="AD15" s="78"/>
      <c r="AE15" s="71"/>
      <c r="AF15" s="71"/>
      <c r="AG15" s="71"/>
      <c r="AH15" s="76"/>
      <c r="AI15" s="76" t="s">
        <v>1357</v>
      </c>
      <c r="AJ15" s="76" t="s">
        <v>1385</v>
      </c>
      <c r="AK15" s="64"/>
      <c r="AL15" s="64" t="s">
        <v>1357</v>
      </c>
      <c r="AM15" s="64" t="s">
        <v>1357</v>
      </c>
      <c r="AN15" s="69" t="s">
        <v>1357</v>
      </c>
      <c r="AO15" s="69" t="s">
        <v>1357</v>
      </c>
      <c r="AP15" s="69" t="s">
        <v>1385</v>
      </c>
      <c r="AQ15" s="34">
        <v>45021</v>
      </c>
      <c r="AR15" s="34"/>
      <c r="AS15" s="97" t="s">
        <v>435</v>
      </c>
      <c r="AT15" s="7"/>
    </row>
    <row r="16" spans="1:46" s="5" customFormat="1" ht="16.5" customHeight="1" x14ac:dyDescent="0.15">
      <c r="A16" s="17" t="s">
        <v>15</v>
      </c>
      <c r="B16" s="34" t="s">
        <v>1357</v>
      </c>
      <c r="C16" s="34" t="s">
        <v>1357</v>
      </c>
      <c r="D16" s="17" t="str">
        <f t="shared" si="0"/>
        <v>green</v>
      </c>
      <c r="E16" s="26" t="s">
        <v>1357</v>
      </c>
      <c r="F16" s="26"/>
      <c r="G16" s="26"/>
      <c r="H16" s="33" t="s">
        <v>16</v>
      </c>
      <c r="I16" s="34"/>
      <c r="J16" s="34"/>
      <c r="K16" s="51" t="s">
        <v>1357</v>
      </c>
      <c r="L16" s="51"/>
      <c r="M16" s="51"/>
      <c r="N16" s="51" t="s">
        <v>1357</v>
      </c>
      <c r="O16" s="51" t="s">
        <v>1357</v>
      </c>
      <c r="P16" s="51"/>
      <c r="Q16" s="51"/>
      <c r="R16" s="108" t="s">
        <v>1357</v>
      </c>
      <c r="S16" s="108"/>
      <c r="T16" s="57" t="s">
        <v>1357</v>
      </c>
      <c r="U16" s="57" t="s">
        <v>1357</v>
      </c>
      <c r="V16" s="57" t="s">
        <v>1357</v>
      </c>
      <c r="W16" s="57"/>
      <c r="X16" s="57"/>
      <c r="Y16" s="57"/>
      <c r="Z16" s="57"/>
      <c r="AA16" s="78"/>
      <c r="AB16" s="78"/>
      <c r="AC16" s="78"/>
      <c r="AD16" s="78"/>
      <c r="AE16" s="71"/>
      <c r="AF16" s="71"/>
      <c r="AG16" s="71"/>
      <c r="AH16" s="76"/>
      <c r="AI16" s="76"/>
      <c r="AJ16" s="76" t="s">
        <v>1385</v>
      </c>
      <c r="AK16" s="64" t="s">
        <v>1357</v>
      </c>
      <c r="AL16" s="64"/>
      <c r="AM16" s="64" t="s">
        <v>1357</v>
      </c>
      <c r="AN16" s="69"/>
      <c r="AO16" s="69" t="s">
        <v>1357</v>
      </c>
      <c r="AP16" s="69"/>
      <c r="AQ16" s="34">
        <v>39888</v>
      </c>
      <c r="AR16" s="34"/>
      <c r="AS16" s="97" t="s">
        <v>5</v>
      </c>
      <c r="AT16" s="7"/>
    </row>
    <row r="17" spans="1:46" s="5" customFormat="1" ht="16.5" customHeight="1" x14ac:dyDescent="0.15">
      <c r="A17" s="7" t="s">
        <v>6</v>
      </c>
      <c r="B17" s="34" t="s">
        <v>1357</v>
      </c>
      <c r="C17" s="34" t="s">
        <v>1357</v>
      </c>
      <c r="D17" s="7" t="str">
        <f t="shared" si="0"/>
        <v>green</v>
      </c>
      <c r="E17" s="25" t="s">
        <v>1357</v>
      </c>
      <c r="F17" s="25"/>
      <c r="G17" s="25"/>
      <c r="H17" s="33" t="s">
        <v>173</v>
      </c>
      <c r="I17" s="34"/>
      <c r="J17" s="34"/>
      <c r="K17" s="51"/>
      <c r="L17" s="51"/>
      <c r="M17" s="51"/>
      <c r="N17" s="51"/>
      <c r="O17" s="51"/>
      <c r="P17" s="51"/>
      <c r="Q17" s="51"/>
      <c r="R17" s="108"/>
      <c r="S17" s="108"/>
      <c r="T17" s="57"/>
      <c r="U17" s="57"/>
      <c r="V17" s="57"/>
      <c r="W17" s="57"/>
      <c r="X17" s="57"/>
      <c r="Y17" s="57"/>
      <c r="Z17" s="57"/>
      <c r="AA17" s="78"/>
      <c r="AB17" s="78"/>
      <c r="AC17" s="78"/>
      <c r="AD17" s="78"/>
      <c r="AE17" s="71" t="s">
        <v>1357</v>
      </c>
      <c r="AF17" s="71"/>
      <c r="AG17" s="71"/>
      <c r="AH17" s="76"/>
      <c r="AI17" s="76" t="s">
        <v>1385</v>
      </c>
      <c r="AJ17" s="76" t="s">
        <v>1385</v>
      </c>
      <c r="AK17" s="64" t="s">
        <v>1357</v>
      </c>
      <c r="AL17" s="64" t="s">
        <v>1357</v>
      </c>
      <c r="AM17" s="64" t="s">
        <v>1357</v>
      </c>
      <c r="AN17" s="69" t="s">
        <v>1385</v>
      </c>
      <c r="AO17" s="69" t="s">
        <v>1385</v>
      </c>
      <c r="AP17" s="69" t="s">
        <v>1385</v>
      </c>
      <c r="AQ17" s="34">
        <v>40136</v>
      </c>
      <c r="AR17" s="34"/>
      <c r="AS17" s="97" t="s">
        <v>435</v>
      </c>
      <c r="AT17" s="7"/>
    </row>
    <row r="18" spans="1:46" s="5" customFormat="1" ht="16.5" customHeight="1" x14ac:dyDescent="0.15">
      <c r="A18" s="17" t="s">
        <v>7</v>
      </c>
      <c r="B18" s="34"/>
      <c r="C18" s="34"/>
      <c r="D18" s="17" t="str">
        <f t="shared" si="0"/>
        <v>red</v>
      </c>
      <c r="E18" s="26"/>
      <c r="F18" s="26"/>
      <c r="G18" s="26" t="s">
        <v>1357</v>
      </c>
      <c r="H18" s="33" t="s">
        <v>173</v>
      </c>
      <c r="I18" s="34" t="s">
        <v>1357</v>
      </c>
      <c r="J18" s="34"/>
      <c r="K18" s="51"/>
      <c r="L18" s="51"/>
      <c r="M18" s="51"/>
      <c r="N18" s="51"/>
      <c r="O18" s="51"/>
      <c r="P18" s="51"/>
      <c r="Q18" s="51"/>
      <c r="R18" s="108"/>
      <c r="S18" s="108"/>
      <c r="T18" s="57"/>
      <c r="U18" s="57"/>
      <c r="V18" s="57"/>
      <c r="W18" s="57"/>
      <c r="X18" s="57"/>
      <c r="Y18" s="57"/>
      <c r="Z18" s="57"/>
      <c r="AA18" s="78"/>
      <c r="AB18" s="78"/>
      <c r="AC18" s="78"/>
      <c r="AD18" s="78"/>
      <c r="AE18" s="71"/>
      <c r="AF18" s="71"/>
      <c r="AG18" s="71"/>
      <c r="AH18" s="76"/>
      <c r="AI18" s="76"/>
      <c r="AJ18" s="76"/>
      <c r="AK18" s="64"/>
      <c r="AL18" s="64"/>
      <c r="AM18" s="64" t="s">
        <v>1357</v>
      </c>
      <c r="AN18" s="69"/>
      <c r="AO18" s="69"/>
      <c r="AP18" s="69"/>
      <c r="AQ18" s="34">
        <v>40504</v>
      </c>
      <c r="AR18" s="34"/>
      <c r="AS18" s="97" t="s">
        <v>435</v>
      </c>
      <c r="AT18" s="7"/>
    </row>
    <row r="19" spans="1:46" s="5" customFormat="1" ht="16.5" customHeight="1" x14ac:dyDescent="0.15">
      <c r="A19" s="7" t="s">
        <v>409</v>
      </c>
      <c r="B19" s="34"/>
      <c r="C19" s="34" t="s">
        <v>1357</v>
      </c>
      <c r="D19" s="7" t="str">
        <f t="shared" si="0"/>
        <v>green</v>
      </c>
      <c r="E19" s="25" t="s">
        <v>1357</v>
      </c>
      <c r="F19" s="25"/>
      <c r="G19" s="25"/>
      <c r="H19" s="38" t="s">
        <v>434</v>
      </c>
      <c r="I19" s="34"/>
      <c r="J19" s="34"/>
      <c r="K19" s="51"/>
      <c r="L19" s="51"/>
      <c r="M19" s="51" t="s">
        <v>1357</v>
      </c>
      <c r="N19" s="51"/>
      <c r="O19" s="51"/>
      <c r="P19" s="51"/>
      <c r="Q19" s="51"/>
      <c r="R19" s="108"/>
      <c r="S19" s="108"/>
      <c r="T19" s="57"/>
      <c r="U19" s="57"/>
      <c r="V19" s="57"/>
      <c r="W19" s="57"/>
      <c r="X19" s="57"/>
      <c r="Y19" s="57"/>
      <c r="Z19" s="57" t="s">
        <v>1357</v>
      </c>
      <c r="AA19" s="78"/>
      <c r="AB19" s="78"/>
      <c r="AC19" s="78"/>
      <c r="AD19" s="78"/>
      <c r="AE19" s="71" t="s">
        <v>1357</v>
      </c>
      <c r="AF19" s="71" t="s">
        <v>1357</v>
      </c>
      <c r="AG19" s="71"/>
      <c r="AH19" s="76" t="s">
        <v>1357</v>
      </c>
      <c r="AI19" s="76" t="s">
        <v>1357</v>
      </c>
      <c r="AJ19" s="76" t="s">
        <v>1357</v>
      </c>
      <c r="AK19" s="64"/>
      <c r="AL19" s="64" t="s">
        <v>1357</v>
      </c>
      <c r="AM19" s="64"/>
      <c r="AN19" s="69" t="s">
        <v>1357</v>
      </c>
      <c r="AO19" s="69" t="s">
        <v>1385</v>
      </c>
      <c r="AP19" s="69" t="s">
        <v>1385</v>
      </c>
      <c r="AQ19" s="34">
        <v>44880</v>
      </c>
      <c r="AR19" s="34"/>
      <c r="AS19" s="97" t="s">
        <v>435</v>
      </c>
      <c r="AT19" s="7"/>
    </row>
    <row r="20" spans="1:46" s="5" customFormat="1" ht="16.5" customHeight="1" x14ac:dyDescent="0.15">
      <c r="A20" s="17" t="s">
        <v>378</v>
      </c>
      <c r="B20" s="34"/>
      <c r="C20" s="34" t="s">
        <v>1357</v>
      </c>
      <c r="D20" s="17" t="str">
        <f t="shared" si="0"/>
        <v>yellow</v>
      </c>
      <c r="E20" s="26"/>
      <c r="F20" s="26" t="s">
        <v>1357</v>
      </c>
      <c r="G20" s="26"/>
      <c r="H20" s="33" t="s">
        <v>173</v>
      </c>
      <c r="I20" s="34" t="s">
        <v>1357</v>
      </c>
      <c r="J20" s="34"/>
      <c r="K20" s="51"/>
      <c r="L20" s="51"/>
      <c r="M20" s="51"/>
      <c r="N20" s="51"/>
      <c r="O20" s="51"/>
      <c r="P20" s="51"/>
      <c r="Q20" s="51"/>
      <c r="R20" s="108"/>
      <c r="S20" s="108"/>
      <c r="T20" s="57"/>
      <c r="U20" s="57"/>
      <c r="V20" s="57"/>
      <c r="W20" s="57"/>
      <c r="X20" s="57"/>
      <c r="Y20" s="57"/>
      <c r="Z20" s="57"/>
      <c r="AA20" s="78" t="s">
        <v>1357</v>
      </c>
      <c r="AB20" s="78"/>
      <c r="AC20" s="78"/>
      <c r="AD20" s="78"/>
      <c r="AE20" s="71"/>
      <c r="AF20" s="71"/>
      <c r="AG20" s="71"/>
      <c r="AH20" s="85"/>
      <c r="AI20" s="85"/>
      <c r="AJ20" s="85"/>
      <c r="AK20" s="64" t="s">
        <v>1357</v>
      </c>
      <c r="AL20" s="64"/>
      <c r="AM20" s="64"/>
      <c r="AN20" s="87"/>
      <c r="AO20" s="87"/>
      <c r="AP20" s="87"/>
      <c r="AQ20" s="34">
        <v>44995</v>
      </c>
      <c r="AR20" s="34"/>
      <c r="AS20" s="97" t="s">
        <v>435</v>
      </c>
      <c r="AT20" s="16"/>
    </row>
    <row r="21" spans="1:46" s="5" customFormat="1" ht="16.5" customHeight="1" x14ac:dyDescent="0.15">
      <c r="A21" s="17" t="s">
        <v>19</v>
      </c>
      <c r="B21" s="34"/>
      <c r="C21" s="34" t="s">
        <v>1357</v>
      </c>
      <c r="D21" s="17" t="str">
        <f t="shared" si="0"/>
        <v>yellow</v>
      </c>
      <c r="E21" s="26"/>
      <c r="F21" s="26" t="s">
        <v>1357</v>
      </c>
      <c r="G21" s="26"/>
      <c r="H21" s="33" t="s">
        <v>17</v>
      </c>
      <c r="I21" s="34" t="s">
        <v>1357</v>
      </c>
      <c r="J21" s="34"/>
      <c r="K21" s="51"/>
      <c r="L21" s="51"/>
      <c r="M21" s="51"/>
      <c r="N21" s="51"/>
      <c r="O21" s="51"/>
      <c r="P21" s="51"/>
      <c r="Q21" s="51"/>
      <c r="R21" s="108"/>
      <c r="S21" s="108"/>
      <c r="T21" s="57"/>
      <c r="U21" s="57"/>
      <c r="V21" s="57"/>
      <c r="W21" s="57"/>
      <c r="X21" s="57"/>
      <c r="Y21" s="57"/>
      <c r="Z21" s="57"/>
      <c r="AA21" s="78"/>
      <c r="AB21" s="78"/>
      <c r="AC21" s="78"/>
      <c r="AD21" s="78"/>
      <c r="AE21" s="71"/>
      <c r="AF21" s="71"/>
      <c r="AG21" s="71"/>
      <c r="AH21" s="76"/>
      <c r="AI21" s="76"/>
      <c r="AJ21" s="76"/>
      <c r="AK21" s="64" t="s">
        <v>1357</v>
      </c>
      <c r="AL21" s="64" t="s">
        <v>1357</v>
      </c>
      <c r="AM21" s="64" t="s">
        <v>1357</v>
      </c>
      <c r="AN21" s="69" t="s">
        <v>1357</v>
      </c>
      <c r="AO21" s="69"/>
      <c r="AP21" s="69"/>
      <c r="AQ21" s="34">
        <v>40606</v>
      </c>
      <c r="AR21" s="34"/>
      <c r="AS21" s="97" t="s">
        <v>3</v>
      </c>
      <c r="AT21" s="7"/>
    </row>
    <row r="22" spans="1:46" s="5" customFormat="1" ht="16.5" customHeight="1" x14ac:dyDescent="0.15">
      <c r="A22" s="7" t="s">
        <v>379</v>
      </c>
      <c r="B22" s="34" t="s">
        <v>1357</v>
      </c>
      <c r="C22" s="34" t="s">
        <v>1357</v>
      </c>
      <c r="D22" s="7" t="str">
        <f t="shared" si="0"/>
        <v>green</v>
      </c>
      <c r="E22" s="25" t="s">
        <v>1357</v>
      </c>
      <c r="F22" s="25"/>
      <c r="G22" s="25"/>
      <c r="H22" s="33" t="s">
        <v>173</v>
      </c>
      <c r="I22" s="34"/>
      <c r="J22" s="34"/>
      <c r="K22" s="51"/>
      <c r="L22" s="51"/>
      <c r="M22" s="51"/>
      <c r="N22" s="51"/>
      <c r="O22" s="51" t="s">
        <v>1357</v>
      </c>
      <c r="P22" s="51" t="s">
        <v>1357</v>
      </c>
      <c r="Q22" s="51"/>
      <c r="R22" s="108"/>
      <c r="S22" s="108"/>
      <c r="T22" s="57" t="s">
        <v>1357</v>
      </c>
      <c r="U22" s="57"/>
      <c r="V22" s="57"/>
      <c r="W22" s="57"/>
      <c r="X22" s="57"/>
      <c r="Y22" s="57"/>
      <c r="Z22" s="57"/>
      <c r="AA22" s="78"/>
      <c r="AB22" s="78"/>
      <c r="AC22" s="78"/>
      <c r="AD22" s="78"/>
      <c r="AE22" s="71"/>
      <c r="AF22" s="71" t="s">
        <v>1357</v>
      </c>
      <c r="AG22" s="71"/>
      <c r="AH22" s="76" t="s">
        <v>1357</v>
      </c>
      <c r="AI22" s="76" t="s">
        <v>1385</v>
      </c>
      <c r="AJ22" s="76" t="s">
        <v>1385</v>
      </c>
      <c r="AK22" s="64" t="s">
        <v>1357</v>
      </c>
      <c r="AL22" s="64" t="s">
        <v>1357</v>
      </c>
      <c r="AM22" s="64" t="s">
        <v>1357</v>
      </c>
      <c r="AN22" s="69" t="s">
        <v>1357</v>
      </c>
      <c r="AO22" s="69" t="s">
        <v>1385</v>
      </c>
      <c r="AP22" s="69" t="s">
        <v>1385</v>
      </c>
      <c r="AQ22" s="34">
        <v>44939</v>
      </c>
      <c r="AR22" s="34"/>
      <c r="AS22" s="97" t="s">
        <v>435</v>
      </c>
      <c r="AT22" s="7"/>
    </row>
    <row r="23" spans="1:46" s="5" customFormat="1" ht="16.5" customHeight="1" x14ac:dyDescent="0.15">
      <c r="A23" s="17" t="s">
        <v>410</v>
      </c>
      <c r="B23" s="34" t="s">
        <v>1357</v>
      </c>
      <c r="C23" s="34" t="s">
        <v>1357</v>
      </c>
      <c r="D23" s="17" t="str">
        <f t="shared" si="0"/>
        <v>green</v>
      </c>
      <c r="E23" s="26" t="s">
        <v>1357</v>
      </c>
      <c r="F23" s="26"/>
      <c r="G23" s="26"/>
      <c r="H23" s="38" t="s">
        <v>434</v>
      </c>
      <c r="I23" s="34"/>
      <c r="J23" s="34"/>
      <c r="K23" s="51"/>
      <c r="L23" s="51"/>
      <c r="M23" s="51" t="s">
        <v>1357</v>
      </c>
      <c r="N23" s="51"/>
      <c r="O23" s="51"/>
      <c r="P23" s="51"/>
      <c r="Q23" s="51"/>
      <c r="R23" s="108"/>
      <c r="S23" s="108"/>
      <c r="T23" s="57"/>
      <c r="U23" s="57"/>
      <c r="V23" s="57"/>
      <c r="W23" s="57"/>
      <c r="X23" s="57"/>
      <c r="Y23" s="57"/>
      <c r="Z23" s="57" t="s">
        <v>1357</v>
      </c>
      <c r="AA23" s="78"/>
      <c r="AB23" s="78"/>
      <c r="AC23" s="78"/>
      <c r="AD23" s="78"/>
      <c r="AE23" s="71" t="s">
        <v>1357</v>
      </c>
      <c r="AF23" s="71" t="s">
        <v>1357</v>
      </c>
      <c r="AG23" s="71"/>
      <c r="AH23" s="76" t="s">
        <v>1357</v>
      </c>
      <c r="AI23" s="76" t="s">
        <v>1357</v>
      </c>
      <c r="AJ23" s="76" t="s">
        <v>1357</v>
      </c>
      <c r="AK23" s="64" t="s">
        <v>1357</v>
      </c>
      <c r="AL23" s="64" t="s">
        <v>1357</v>
      </c>
      <c r="AM23" s="64"/>
      <c r="AN23" s="69" t="s">
        <v>1357</v>
      </c>
      <c r="AO23" s="69" t="s">
        <v>1385</v>
      </c>
      <c r="AP23" s="69" t="s">
        <v>1385</v>
      </c>
      <c r="AQ23" s="34">
        <v>44699</v>
      </c>
      <c r="AR23" s="34"/>
      <c r="AS23" s="97" t="s">
        <v>435</v>
      </c>
      <c r="AT23" s="7"/>
    </row>
    <row r="24" spans="1:46" s="5" customFormat="1" ht="16.5" customHeight="1" x14ac:dyDescent="0.15">
      <c r="A24" s="7" t="s">
        <v>695</v>
      </c>
      <c r="B24" s="34" t="s">
        <v>1357</v>
      </c>
      <c r="C24" s="34" t="s">
        <v>1357</v>
      </c>
      <c r="D24" s="7" t="str">
        <f t="shared" si="0"/>
        <v>green</v>
      </c>
      <c r="E24" s="25" t="s">
        <v>1357</v>
      </c>
      <c r="F24" s="25"/>
      <c r="G24" s="25"/>
      <c r="H24" s="33" t="s">
        <v>173</v>
      </c>
      <c r="I24" s="34"/>
      <c r="J24" s="34"/>
      <c r="K24" s="51"/>
      <c r="L24" s="51"/>
      <c r="M24" s="51"/>
      <c r="N24" s="51"/>
      <c r="O24" s="51"/>
      <c r="P24" s="51" t="s">
        <v>1357</v>
      </c>
      <c r="Q24" s="51"/>
      <c r="R24" s="108"/>
      <c r="S24" s="108"/>
      <c r="T24" s="57" t="s">
        <v>1357</v>
      </c>
      <c r="U24" s="57" t="s">
        <v>1357</v>
      </c>
      <c r="V24" s="57"/>
      <c r="W24" s="57"/>
      <c r="X24" s="57"/>
      <c r="Y24" s="57" t="s">
        <v>1357</v>
      </c>
      <c r="Z24" s="57"/>
      <c r="AA24" s="78" t="s">
        <v>1357</v>
      </c>
      <c r="AB24" s="78" t="s">
        <v>1357</v>
      </c>
      <c r="AC24" s="78"/>
      <c r="AD24" s="78"/>
      <c r="AE24" s="71"/>
      <c r="AF24" s="71"/>
      <c r="AG24" s="71"/>
      <c r="AH24" s="76" t="s">
        <v>1357</v>
      </c>
      <c r="AI24" s="76" t="s">
        <v>1385</v>
      </c>
      <c r="AJ24" s="76" t="s">
        <v>1385</v>
      </c>
      <c r="AK24" s="64"/>
      <c r="AL24" s="64" t="s">
        <v>1357</v>
      </c>
      <c r="AM24" s="64"/>
      <c r="AN24" s="69" t="s">
        <v>1357</v>
      </c>
      <c r="AO24" s="69" t="s">
        <v>1385</v>
      </c>
      <c r="AP24" s="69" t="s">
        <v>1385</v>
      </c>
      <c r="AQ24" s="34">
        <v>45149</v>
      </c>
      <c r="AR24" s="34"/>
      <c r="AS24" s="97" t="s">
        <v>435</v>
      </c>
      <c r="AT24" s="7"/>
    </row>
    <row r="25" spans="1:46" s="5" customFormat="1" ht="16.5" customHeight="1" x14ac:dyDescent="0.15">
      <c r="A25" s="130" t="s">
        <v>380</v>
      </c>
      <c r="B25" s="34" t="s">
        <v>1357</v>
      </c>
      <c r="C25" s="34" t="s">
        <v>1357</v>
      </c>
      <c r="D25" s="17" t="str">
        <f t="shared" si="0"/>
        <v>green</v>
      </c>
      <c r="E25" s="26" t="s">
        <v>1357</v>
      </c>
      <c r="F25" s="26"/>
      <c r="G25" s="26"/>
      <c r="H25" s="33" t="s">
        <v>173</v>
      </c>
      <c r="I25" s="34" t="s">
        <v>1357</v>
      </c>
      <c r="J25" s="34"/>
      <c r="K25" s="51"/>
      <c r="L25" s="51"/>
      <c r="M25" s="51"/>
      <c r="N25" s="51"/>
      <c r="O25" s="51"/>
      <c r="P25" s="51"/>
      <c r="Q25" s="51"/>
      <c r="R25" s="108"/>
      <c r="S25" s="108"/>
      <c r="T25" s="57"/>
      <c r="U25" s="57"/>
      <c r="V25" s="57"/>
      <c r="W25" s="57"/>
      <c r="X25" s="57"/>
      <c r="Y25" s="57"/>
      <c r="Z25" s="57"/>
      <c r="AA25" s="78"/>
      <c r="AB25" s="78"/>
      <c r="AC25" s="78"/>
      <c r="AD25" s="78"/>
      <c r="AE25" s="71"/>
      <c r="AF25" s="71"/>
      <c r="AG25" s="71"/>
      <c r="AH25" s="76"/>
      <c r="AI25" s="76"/>
      <c r="AJ25" s="76"/>
      <c r="AK25" s="64" t="s">
        <v>1357</v>
      </c>
      <c r="AL25" s="64"/>
      <c r="AM25" s="64" t="s">
        <v>1357</v>
      </c>
      <c r="AN25" s="69"/>
      <c r="AO25" s="69"/>
      <c r="AP25" s="69"/>
      <c r="AQ25" s="34">
        <v>44803</v>
      </c>
      <c r="AR25" s="34"/>
      <c r="AS25" s="97" t="s">
        <v>435</v>
      </c>
      <c r="AT25" s="7"/>
    </row>
    <row r="26" spans="1:46" s="5" customFormat="1" ht="16.5" customHeight="1" x14ac:dyDescent="0.15">
      <c r="A26" s="17" t="s">
        <v>411</v>
      </c>
      <c r="B26" s="34" t="s">
        <v>1357</v>
      </c>
      <c r="C26" s="34" t="s">
        <v>1357</v>
      </c>
      <c r="D26" s="17" t="str">
        <f t="shared" si="0"/>
        <v>green</v>
      </c>
      <c r="E26" s="26" t="s">
        <v>1357</v>
      </c>
      <c r="F26" s="26"/>
      <c r="G26" s="26"/>
      <c r="H26" s="38" t="s">
        <v>434</v>
      </c>
      <c r="I26" s="34" t="s">
        <v>1357</v>
      </c>
      <c r="J26" s="34"/>
      <c r="K26" s="51"/>
      <c r="L26" s="51"/>
      <c r="M26" s="51" t="s">
        <v>1385</v>
      </c>
      <c r="N26" s="51"/>
      <c r="O26" s="51" t="s">
        <v>1385</v>
      </c>
      <c r="P26" s="51"/>
      <c r="Q26" s="51"/>
      <c r="R26" s="108"/>
      <c r="S26" s="108"/>
      <c r="T26" s="57" t="s">
        <v>1385</v>
      </c>
      <c r="U26" s="57"/>
      <c r="V26" s="57"/>
      <c r="W26" s="57"/>
      <c r="X26" s="57"/>
      <c r="Y26" s="57"/>
      <c r="Z26" s="57"/>
      <c r="AA26" s="78"/>
      <c r="AB26" s="78"/>
      <c r="AC26" s="78"/>
      <c r="AD26" s="78"/>
      <c r="AE26" s="71"/>
      <c r="AF26" s="71" t="s">
        <v>1357</v>
      </c>
      <c r="AG26" s="71"/>
      <c r="AH26" s="76"/>
      <c r="AI26" s="76" t="s">
        <v>1357</v>
      </c>
      <c r="AJ26" s="76"/>
      <c r="AK26" s="64"/>
      <c r="AL26" s="64" t="s">
        <v>1357</v>
      </c>
      <c r="AM26" s="64"/>
      <c r="AN26" s="69"/>
      <c r="AO26" s="69" t="s">
        <v>1385</v>
      </c>
      <c r="AP26" s="69" t="s">
        <v>1385</v>
      </c>
      <c r="AQ26" s="34">
        <v>44635</v>
      </c>
      <c r="AR26" s="34"/>
      <c r="AS26" s="97" t="s">
        <v>435</v>
      </c>
      <c r="AT26" s="7"/>
    </row>
    <row r="27" spans="1:46" s="5" customFormat="1" ht="16.5" customHeight="1" x14ac:dyDescent="0.15">
      <c r="A27" s="7" t="s">
        <v>397</v>
      </c>
      <c r="B27" s="34" t="s">
        <v>1357</v>
      </c>
      <c r="C27" s="34" t="s">
        <v>1357</v>
      </c>
      <c r="D27" s="7" t="str">
        <f t="shared" si="0"/>
        <v>green</v>
      </c>
      <c r="E27" s="25" t="s">
        <v>1357</v>
      </c>
      <c r="F27" s="25"/>
      <c r="G27" s="25"/>
      <c r="H27" s="33" t="s">
        <v>16</v>
      </c>
      <c r="I27" s="34"/>
      <c r="J27" s="34"/>
      <c r="K27" s="51" t="s">
        <v>1357</v>
      </c>
      <c r="L27" s="51" t="s">
        <v>1357</v>
      </c>
      <c r="M27" s="51"/>
      <c r="N27" s="51"/>
      <c r="O27" s="51"/>
      <c r="P27" s="51"/>
      <c r="Q27" s="51"/>
      <c r="R27" s="108" t="s">
        <v>1357</v>
      </c>
      <c r="S27" s="108"/>
      <c r="T27" s="57" t="s">
        <v>1357</v>
      </c>
      <c r="U27" s="57" t="s">
        <v>1357</v>
      </c>
      <c r="V27" s="57"/>
      <c r="W27" s="57" t="s">
        <v>1357</v>
      </c>
      <c r="X27" s="57"/>
      <c r="Y27" s="57"/>
      <c r="Z27" s="57"/>
      <c r="AA27" s="78"/>
      <c r="AB27" s="78"/>
      <c r="AC27" s="78"/>
      <c r="AD27" s="78"/>
      <c r="AE27" s="71" t="s">
        <v>1357</v>
      </c>
      <c r="AF27" s="71"/>
      <c r="AG27" s="71" t="s">
        <v>1357</v>
      </c>
      <c r="AH27" s="76"/>
      <c r="AI27" s="76" t="s">
        <v>1357</v>
      </c>
      <c r="AJ27" s="76"/>
      <c r="AK27" s="64" t="s">
        <v>1357</v>
      </c>
      <c r="AL27" s="64" t="s">
        <v>1357</v>
      </c>
      <c r="AM27" s="64" t="s">
        <v>1357</v>
      </c>
      <c r="AN27" s="69" t="s">
        <v>1357</v>
      </c>
      <c r="AO27" s="69" t="s">
        <v>1357</v>
      </c>
      <c r="AP27" s="69" t="s">
        <v>1357</v>
      </c>
      <c r="AQ27" s="34">
        <v>44540</v>
      </c>
      <c r="AR27" s="34"/>
      <c r="AS27" s="97" t="s">
        <v>5</v>
      </c>
      <c r="AT27" s="7"/>
    </row>
    <row r="28" spans="1:46" s="5" customFormat="1" ht="16.5" customHeight="1" x14ac:dyDescent="0.15">
      <c r="A28" s="19" t="s">
        <v>431</v>
      </c>
      <c r="B28" s="25" t="s">
        <v>1357</v>
      </c>
      <c r="C28" s="25" t="s">
        <v>1357</v>
      </c>
      <c r="D28" s="19" t="str">
        <f t="shared" si="0"/>
        <v>green</v>
      </c>
      <c r="E28" s="28" t="s">
        <v>1357</v>
      </c>
      <c r="F28" s="28"/>
      <c r="G28" s="28"/>
      <c r="H28" s="33" t="s">
        <v>17</v>
      </c>
      <c r="I28" s="25"/>
      <c r="J28" s="25"/>
      <c r="K28" s="51"/>
      <c r="L28" s="51"/>
      <c r="M28" s="51"/>
      <c r="N28" s="51"/>
      <c r="O28" s="51" t="s">
        <v>1357</v>
      </c>
      <c r="P28" s="51"/>
      <c r="Q28" s="51"/>
      <c r="R28" s="108"/>
      <c r="S28" s="108"/>
      <c r="T28" s="57" t="s">
        <v>1357</v>
      </c>
      <c r="U28" s="57"/>
      <c r="V28" s="57"/>
      <c r="W28" s="57"/>
      <c r="X28" s="57"/>
      <c r="Y28" s="57"/>
      <c r="Z28" s="57"/>
      <c r="AA28" s="78"/>
      <c r="AB28" s="78"/>
      <c r="AC28" s="78"/>
      <c r="AD28" s="78"/>
      <c r="AE28" s="71"/>
      <c r="AF28" s="71"/>
      <c r="AG28" s="71"/>
      <c r="AH28" s="76"/>
      <c r="AI28" s="76"/>
      <c r="AJ28" s="76"/>
      <c r="AK28" s="64"/>
      <c r="AL28" s="64" t="s">
        <v>1357</v>
      </c>
      <c r="AM28" s="64" t="s">
        <v>1357</v>
      </c>
      <c r="AN28" s="69" t="s">
        <v>1357</v>
      </c>
      <c r="AO28" s="69"/>
      <c r="AP28" s="69"/>
      <c r="AQ28" s="25" t="s">
        <v>438</v>
      </c>
      <c r="AR28" s="25"/>
      <c r="AS28" s="97" t="s">
        <v>3</v>
      </c>
      <c r="AT28" s="7"/>
    </row>
    <row r="29" spans="1:46" s="5" customFormat="1" ht="16.5" customHeight="1" x14ac:dyDescent="0.15">
      <c r="A29" s="17" t="s">
        <v>9</v>
      </c>
      <c r="B29" s="34"/>
      <c r="C29" s="34"/>
      <c r="D29" s="17" t="str">
        <f t="shared" si="0"/>
        <v>red</v>
      </c>
      <c r="E29" s="26"/>
      <c r="F29" s="26"/>
      <c r="G29" s="26" t="s">
        <v>1357</v>
      </c>
      <c r="H29" s="33" t="s">
        <v>173</v>
      </c>
      <c r="I29" s="34" t="s">
        <v>1357</v>
      </c>
      <c r="J29" s="34"/>
      <c r="K29" s="51"/>
      <c r="L29" s="51"/>
      <c r="M29" s="51"/>
      <c r="N29" s="51"/>
      <c r="O29" s="51"/>
      <c r="P29" s="51"/>
      <c r="Q29" s="51"/>
      <c r="R29" s="108"/>
      <c r="S29" s="108"/>
      <c r="T29" s="57"/>
      <c r="U29" s="57"/>
      <c r="V29" s="57"/>
      <c r="W29" s="57"/>
      <c r="X29" s="57"/>
      <c r="Y29" s="57"/>
      <c r="Z29" s="57"/>
      <c r="AA29" s="78"/>
      <c r="AB29" s="78"/>
      <c r="AC29" s="78"/>
      <c r="AD29" s="78"/>
      <c r="AE29" s="71"/>
      <c r="AF29" s="71"/>
      <c r="AG29" s="71"/>
      <c r="AH29" s="76"/>
      <c r="AI29" s="76"/>
      <c r="AJ29" s="76"/>
      <c r="AK29" s="64" t="s">
        <v>1357</v>
      </c>
      <c r="AL29" s="64"/>
      <c r="AM29" s="64"/>
      <c r="AN29" s="69"/>
      <c r="AO29" s="69"/>
      <c r="AP29" s="69"/>
      <c r="AQ29" s="34">
        <v>40212</v>
      </c>
      <c r="AR29" s="34"/>
      <c r="AS29" s="97" t="s">
        <v>3</v>
      </c>
      <c r="AT29" s="7"/>
    </row>
    <row r="30" spans="1:46" s="5" customFormat="1" ht="16.5" customHeight="1" x14ac:dyDescent="0.15">
      <c r="A30" s="17" t="s">
        <v>399</v>
      </c>
      <c r="B30" s="34" t="s">
        <v>1357</v>
      </c>
      <c r="C30" s="34" t="s">
        <v>1357</v>
      </c>
      <c r="D30" s="17" t="str">
        <f t="shared" si="0"/>
        <v>green</v>
      </c>
      <c r="E30" s="26" t="s">
        <v>1357</v>
      </c>
      <c r="F30" s="26"/>
      <c r="G30" s="26"/>
      <c r="H30" s="33" t="s">
        <v>17</v>
      </c>
      <c r="I30" s="34"/>
      <c r="J30" s="34"/>
      <c r="K30" s="51" t="s">
        <v>1357</v>
      </c>
      <c r="L30" s="51" t="s">
        <v>1357</v>
      </c>
      <c r="M30" s="51"/>
      <c r="N30" s="51" t="s">
        <v>1357</v>
      </c>
      <c r="O30" s="51" t="s">
        <v>1357</v>
      </c>
      <c r="P30" s="51" t="s">
        <v>1357</v>
      </c>
      <c r="Q30" s="51"/>
      <c r="R30" s="108" t="s">
        <v>1357</v>
      </c>
      <c r="S30" s="108"/>
      <c r="T30" s="57" t="s">
        <v>1357</v>
      </c>
      <c r="U30" s="57" t="s">
        <v>1357</v>
      </c>
      <c r="V30" s="57" t="s">
        <v>1357</v>
      </c>
      <c r="W30" s="57" t="s">
        <v>1357</v>
      </c>
      <c r="X30" s="57"/>
      <c r="Y30" s="57" t="s">
        <v>1385</v>
      </c>
      <c r="Z30" s="57"/>
      <c r="AA30" s="78"/>
      <c r="AB30" s="78"/>
      <c r="AC30" s="78"/>
      <c r="AD30" s="78"/>
      <c r="AE30" s="71"/>
      <c r="AF30" s="71" t="s">
        <v>1357</v>
      </c>
      <c r="AG30" s="71"/>
      <c r="AH30" s="76"/>
      <c r="AI30" s="76" t="s">
        <v>1385</v>
      </c>
      <c r="AJ30" s="76" t="s">
        <v>1385</v>
      </c>
      <c r="AK30" s="64" t="s">
        <v>1357</v>
      </c>
      <c r="AL30" s="64" t="s">
        <v>1357</v>
      </c>
      <c r="AM30" s="64" t="s">
        <v>1357</v>
      </c>
      <c r="AN30" s="69" t="s">
        <v>1357</v>
      </c>
      <c r="AO30" s="69" t="s">
        <v>1385</v>
      </c>
      <c r="AP30" s="69" t="s">
        <v>1385</v>
      </c>
      <c r="AQ30" s="34">
        <v>44139</v>
      </c>
      <c r="AR30" s="34"/>
      <c r="AS30" s="97" t="s">
        <v>435</v>
      </c>
      <c r="AT30" s="7"/>
    </row>
    <row r="31" spans="1:46" s="5" customFormat="1" ht="16.5" customHeight="1" x14ac:dyDescent="0.15">
      <c r="A31" s="17" t="s">
        <v>381</v>
      </c>
      <c r="B31" s="34"/>
      <c r="C31" s="34" t="s">
        <v>1357</v>
      </c>
      <c r="D31" s="17" t="str">
        <f t="shared" si="0"/>
        <v>red</v>
      </c>
      <c r="E31" s="26"/>
      <c r="F31" s="26"/>
      <c r="G31" s="26" t="s">
        <v>1357</v>
      </c>
      <c r="H31" s="33" t="s">
        <v>173</v>
      </c>
      <c r="I31" s="34" t="s">
        <v>1357</v>
      </c>
      <c r="J31" s="34"/>
      <c r="K31" s="51"/>
      <c r="L31" s="51"/>
      <c r="M31" s="51"/>
      <c r="N31" s="51"/>
      <c r="O31" s="51"/>
      <c r="P31" s="51"/>
      <c r="Q31" s="51"/>
      <c r="R31" s="108"/>
      <c r="S31" s="108"/>
      <c r="T31" s="57"/>
      <c r="U31" s="57"/>
      <c r="V31" s="57"/>
      <c r="W31" s="57"/>
      <c r="X31" s="57"/>
      <c r="Y31" s="57"/>
      <c r="Z31" s="57"/>
      <c r="AA31" s="78"/>
      <c r="AB31" s="78"/>
      <c r="AC31" s="78"/>
      <c r="AD31" s="78"/>
      <c r="AE31" s="71"/>
      <c r="AF31" s="71"/>
      <c r="AG31" s="71"/>
      <c r="AH31" s="76" t="s">
        <v>1357</v>
      </c>
      <c r="AI31" s="76"/>
      <c r="AJ31" s="76"/>
      <c r="AK31" s="64"/>
      <c r="AL31" s="64"/>
      <c r="AM31" s="64"/>
      <c r="AN31" s="69" t="s">
        <v>1357</v>
      </c>
      <c r="AO31" s="69"/>
      <c r="AP31" s="69"/>
      <c r="AQ31" s="34">
        <v>42941</v>
      </c>
      <c r="AR31" s="34"/>
      <c r="AS31" s="97" t="s">
        <v>435</v>
      </c>
      <c r="AT31" s="7"/>
    </row>
    <row r="32" spans="1:46" s="5" customFormat="1" ht="16.5" customHeight="1" x14ac:dyDescent="0.15">
      <c r="A32" s="7" t="s">
        <v>400</v>
      </c>
      <c r="B32" s="34" t="s">
        <v>1357</v>
      </c>
      <c r="C32" s="34" t="s">
        <v>1357</v>
      </c>
      <c r="D32" s="7" t="str">
        <f t="shared" si="0"/>
        <v>green</v>
      </c>
      <c r="E32" s="25" t="s">
        <v>1357</v>
      </c>
      <c r="F32" s="25"/>
      <c r="G32" s="25"/>
      <c r="H32" s="33" t="s">
        <v>17</v>
      </c>
      <c r="I32" s="34"/>
      <c r="J32" s="34"/>
      <c r="K32" s="51" t="s">
        <v>1357</v>
      </c>
      <c r="L32" s="51"/>
      <c r="M32" s="51"/>
      <c r="N32" s="51"/>
      <c r="O32" s="51" t="s">
        <v>1357</v>
      </c>
      <c r="P32" s="51"/>
      <c r="Q32" s="51"/>
      <c r="R32" s="108" t="s">
        <v>1357</v>
      </c>
      <c r="S32" s="108"/>
      <c r="T32" s="57" t="s">
        <v>1357</v>
      </c>
      <c r="U32" s="57" t="s">
        <v>1357</v>
      </c>
      <c r="V32" s="57" t="s">
        <v>1357</v>
      </c>
      <c r="W32" s="57" t="s">
        <v>1357</v>
      </c>
      <c r="X32" s="57"/>
      <c r="Y32" s="57"/>
      <c r="Z32" s="57"/>
      <c r="AA32" s="78"/>
      <c r="AB32" s="78"/>
      <c r="AC32" s="78"/>
      <c r="AD32" s="78"/>
      <c r="AE32" s="71"/>
      <c r="AF32" s="71"/>
      <c r="AG32" s="71"/>
      <c r="AH32" s="76"/>
      <c r="AI32" s="76"/>
      <c r="AJ32" s="76"/>
      <c r="AK32" s="64" t="s">
        <v>1357</v>
      </c>
      <c r="AL32" s="64" t="s">
        <v>1357</v>
      </c>
      <c r="AM32" s="64"/>
      <c r="AN32" s="69" t="s">
        <v>1357</v>
      </c>
      <c r="AO32" s="69" t="s">
        <v>1385</v>
      </c>
      <c r="AP32" s="69" t="s">
        <v>1385</v>
      </c>
      <c r="AQ32" s="34">
        <v>45112</v>
      </c>
      <c r="AR32" s="34"/>
      <c r="AS32" s="97" t="s">
        <v>5</v>
      </c>
      <c r="AT32" s="7"/>
    </row>
    <row r="33" spans="1:46" s="5" customFormat="1" ht="16.5" customHeight="1" x14ac:dyDescent="0.15">
      <c r="A33" s="17" t="s">
        <v>382</v>
      </c>
      <c r="B33" s="34" t="s">
        <v>1357</v>
      </c>
      <c r="C33" s="34" t="s">
        <v>1357</v>
      </c>
      <c r="D33" s="17" t="str">
        <f t="shared" si="0"/>
        <v>green</v>
      </c>
      <c r="E33" s="26" t="s">
        <v>1357</v>
      </c>
      <c r="F33" s="26"/>
      <c r="G33" s="26"/>
      <c r="H33" s="33" t="s">
        <v>173</v>
      </c>
      <c r="I33" s="34"/>
      <c r="J33" s="34"/>
      <c r="K33" s="51"/>
      <c r="L33" s="51"/>
      <c r="M33" s="51"/>
      <c r="N33" s="51"/>
      <c r="O33" s="51"/>
      <c r="P33" s="51"/>
      <c r="Q33" s="51"/>
      <c r="R33" s="108"/>
      <c r="S33" s="108"/>
      <c r="T33" s="57" t="s">
        <v>1357</v>
      </c>
      <c r="U33" s="57"/>
      <c r="V33" s="57"/>
      <c r="W33" s="57" t="s">
        <v>1357</v>
      </c>
      <c r="X33" s="57"/>
      <c r="Y33" s="57"/>
      <c r="Z33" s="57"/>
      <c r="AA33" s="78"/>
      <c r="AB33" s="78"/>
      <c r="AC33" s="78"/>
      <c r="AD33" s="78"/>
      <c r="AE33" s="71"/>
      <c r="AF33" s="71" t="s">
        <v>1357</v>
      </c>
      <c r="AG33" s="71" t="s">
        <v>1357</v>
      </c>
      <c r="AH33" s="76" t="s">
        <v>1357</v>
      </c>
      <c r="AI33" s="76"/>
      <c r="AJ33" s="76" t="s">
        <v>1357</v>
      </c>
      <c r="AK33" s="64"/>
      <c r="AL33" s="64" t="s">
        <v>1357</v>
      </c>
      <c r="AM33" s="64" t="s">
        <v>1357</v>
      </c>
      <c r="AN33" s="69" t="s">
        <v>1357</v>
      </c>
      <c r="AO33" s="69"/>
      <c r="AP33" s="69" t="s">
        <v>1357</v>
      </c>
      <c r="AQ33" s="34">
        <v>44805</v>
      </c>
      <c r="AR33" s="34"/>
      <c r="AS33" s="97" t="s">
        <v>435</v>
      </c>
      <c r="AT33" s="7"/>
    </row>
    <row r="34" spans="1:46" s="5" customFormat="1" ht="16.5" customHeight="1" x14ac:dyDescent="0.15">
      <c r="A34" s="17" t="s">
        <v>412</v>
      </c>
      <c r="B34" s="34"/>
      <c r="C34" s="34"/>
      <c r="D34" s="17" t="str">
        <f t="shared" si="0"/>
        <v>red</v>
      </c>
      <c r="E34" s="26"/>
      <c r="F34" s="26"/>
      <c r="G34" s="26" t="s">
        <v>1357</v>
      </c>
      <c r="H34" s="38" t="s">
        <v>434</v>
      </c>
      <c r="I34" s="34" t="s">
        <v>1357</v>
      </c>
      <c r="J34" s="34"/>
      <c r="K34" s="51"/>
      <c r="L34" s="51"/>
      <c r="M34" s="51"/>
      <c r="N34" s="51"/>
      <c r="O34" s="51"/>
      <c r="P34" s="51"/>
      <c r="Q34" s="51"/>
      <c r="R34" s="108"/>
      <c r="S34" s="108"/>
      <c r="T34" s="57"/>
      <c r="U34" s="57"/>
      <c r="V34" s="57"/>
      <c r="W34" s="57"/>
      <c r="X34" s="57"/>
      <c r="Y34" s="57"/>
      <c r="Z34" s="57"/>
      <c r="AA34" s="78"/>
      <c r="AB34" s="78"/>
      <c r="AC34" s="78"/>
      <c r="AD34" s="78"/>
      <c r="AE34" s="71"/>
      <c r="AF34" s="71"/>
      <c r="AG34" s="71"/>
      <c r="AH34" s="76"/>
      <c r="AI34" s="76"/>
      <c r="AJ34" s="76"/>
      <c r="AK34" s="64"/>
      <c r="AL34" s="64"/>
      <c r="AM34" s="64"/>
      <c r="AN34" s="69"/>
      <c r="AO34" s="69"/>
      <c r="AP34" s="69"/>
      <c r="AQ34" s="34">
        <v>44918</v>
      </c>
      <c r="AR34" s="34"/>
      <c r="AS34" s="97" t="s">
        <v>435</v>
      </c>
      <c r="AT34" s="7"/>
    </row>
    <row r="35" spans="1:46" s="5" customFormat="1" ht="16.5" customHeight="1" x14ac:dyDescent="0.15">
      <c r="A35" s="17" t="s">
        <v>413</v>
      </c>
      <c r="B35" s="34" t="s">
        <v>1357</v>
      </c>
      <c r="C35" s="34" t="s">
        <v>1357</v>
      </c>
      <c r="D35" s="17" t="str">
        <f t="shared" si="0"/>
        <v>green</v>
      </c>
      <c r="E35" s="26" t="s">
        <v>1357</v>
      </c>
      <c r="F35" s="26"/>
      <c r="G35" s="26"/>
      <c r="H35" s="38" t="s">
        <v>434</v>
      </c>
      <c r="I35" s="34"/>
      <c r="J35" s="34"/>
      <c r="K35" s="51"/>
      <c r="L35" s="51"/>
      <c r="M35" s="51" t="s">
        <v>1357</v>
      </c>
      <c r="N35" s="51"/>
      <c r="O35" s="51"/>
      <c r="P35" s="51"/>
      <c r="Q35" s="51"/>
      <c r="R35" s="108"/>
      <c r="S35" s="108"/>
      <c r="T35" s="57"/>
      <c r="U35" s="57"/>
      <c r="V35" s="57"/>
      <c r="W35" s="57"/>
      <c r="X35" s="57"/>
      <c r="Y35" s="57"/>
      <c r="Z35" s="57" t="s">
        <v>1357</v>
      </c>
      <c r="AA35" s="78"/>
      <c r="AB35" s="78"/>
      <c r="AC35" s="78"/>
      <c r="AD35" s="78"/>
      <c r="AE35" s="71" t="s">
        <v>1357</v>
      </c>
      <c r="AF35" s="71" t="s">
        <v>1357</v>
      </c>
      <c r="AG35" s="71"/>
      <c r="AH35" s="76" t="s">
        <v>1357</v>
      </c>
      <c r="AI35" s="76" t="s">
        <v>1357</v>
      </c>
      <c r="AJ35" s="76" t="s">
        <v>1357</v>
      </c>
      <c r="AK35" s="64" t="s">
        <v>1357</v>
      </c>
      <c r="AL35" s="64" t="s">
        <v>1357</v>
      </c>
      <c r="AM35" s="64"/>
      <c r="AN35" s="69" t="s">
        <v>1357</v>
      </c>
      <c r="AO35" s="69" t="s">
        <v>1385</v>
      </c>
      <c r="AP35" s="69" t="s">
        <v>1385</v>
      </c>
      <c r="AQ35" s="34">
        <v>42711</v>
      </c>
      <c r="AR35" s="34"/>
      <c r="AS35" s="97" t="s">
        <v>435</v>
      </c>
      <c r="AT35" s="7"/>
    </row>
    <row r="36" spans="1:46" s="5" customFormat="1" ht="16.5" customHeight="1" x14ac:dyDescent="0.15">
      <c r="A36" s="17" t="s">
        <v>414</v>
      </c>
      <c r="B36" s="34"/>
      <c r="C36" s="34" t="s">
        <v>1357</v>
      </c>
      <c r="D36" s="17" t="str">
        <f t="shared" ref="D36:D67" si="1">IF(E36="x","green",IF(G36="x","red",IF(F36="x","yellow","unknown")))</f>
        <v>yellow</v>
      </c>
      <c r="E36" s="26"/>
      <c r="F36" s="25" t="s">
        <v>1357</v>
      </c>
      <c r="G36" s="26"/>
      <c r="H36" s="38" t="s">
        <v>434</v>
      </c>
      <c r="I36" s="34"/>
      <c r="J36" s="34"/>
      <c r="K36" s="51"/>
      <c r="L36" s="51"/>
      <c r="M36" s="51"/>
      <c r="N36" s="51"/>
      <c r="O36" s="51"/>
      <c r="P36" s="51"/>
      <c r="Q36" s="51"/>
      <c r="R36" s="108"/>
      <c r="S36" s="108"/>
      <c r="T36" s="57"/>
      <c r="U36" s="57"/>
      <c r="V36" s="57"/>
      <c r="W36" s="57"/>
      <c r="X36" s="57"/>
      <c r="Y36" s="57"/>
      <c r="Z36" s="57"/>
      <c r="AA36" s="78"/>
      <c r="AB36" s="78"/>
      <c r="AC36" s="78"/>
      <c r="AD36" s="78"/>
      <c r="AE36" s="71"/>
      <c r="AF36" s="71"/>
      <c r="AG36" s="71"/>
      <c r="AH36" s="76"/>
      <c r="AI36" s="76"/>
      <c r="AJ36" s="76"/>
      <c r="AK36" s="64"/>
      <c r="AL36" s="64"/>
      <c r="AM36" s="64"/>
      <c r="AN36" s="69" t="s">
        <v>1357</v>
      </c>
      <c r="AO36" s="69"/>
      <c r="AP36" s="69"/>
      <c r="AQ36" s="34">
        <v>45077</v>
      </c>
      <c r="AR36" s="34"/>
      <c r="AS36" s="97" t="s">
        <v>8</v>
      </c>
      <c r="AT36" s="7"/>
    </row>
    <row r="37" spans="1:46" s="5" customFormat="1" ht="16.5" customHeight="1" x14ac:dyDescent="0.15">
      <c r="A37" s="7" t="s">
        <v>10</v>
      </c>
      <c r="B37" s="34"/>
      <c r="C37" s="34" t="s">
        <v>1357</v>
      </c>
      <c r="D37" s="7" t="str">
        <f t="shared" si="1"/>
        <v>green</v>
      </c>
      <c r="E37" s="25" t="s">
        <v>1357</v>
      </c>
      <c r="F37" s="25"/>
      <c r="G37" s="25"/>
      <c r="H37" s="33" t="s">
        <v>173</v>
      </c>
      <c r="I37" s="34" t="s">
        <v>1357</v>
      </c>
      <c r="J37" s="34"/>
      <c r="K37" s="51"/>
      <c r="L37" s="51"/>
      <c r="M37" s="51"/>
      <c r="N37" s="51"/>
      <c r="O37" s="51"/>
      <c r="P37" s="51"/>
      <c r="Q37" s="51"/>
      <c r="R37" s="108"/>
      <c r="S37" s="108"/>
      <c r="T37" s="57"/>
      <c r="U37" s="57"/>
      <c r="V37" s="57"/>
      <c r="W37" s="57"/>
      <c r="X37" s="57"/>
      <c r="Y37" s="57"/>
      <c r="Z37" s="57"/>
      <c r="AA37" s="78"/>
      <c r="AB37" s="78"/>
      <c r="AC37" s="78"/>
      <c r="AD37" s="78"/>
      <c r="AE37" s="71"/>
      <c r="AF37" s="71"/>
      <c r="AG37" s="71"/>
      <c r="AH37" s="76"/>
      <c r="AI37" s="76"/>
      <c r="AJ37" s="76"/>
      <c r="AK37" s="64" t="s">
        <v>1357</v>
      </c>
      <c r="AL37" s="64" t="s">
        <v>1357</v>
      </c>
      <c r="AM37" s="64" t="s">
        <v>1357</v>
      </c>
      <c r="AN37" s="69" t="s">
        <v>1357</v>
      </c>
      <c r="AO37" s="69"/>
      <c r="AP37" s="69"/>
      <c r="AQ37" s="34">
        <v>40651</v>
      </c>
      <c r="AR37" s="34"/>
      <c r="AS37" s="97" t="s">
        <v>5</v>
      </c>
      <c r="AT37" s="7"/>
    </row>
    <row r="38" spans="1:46" s="5" customFormat="1" ht="16.5" customHeight="1" x14ac:dyDescent="0.15">
      <c r="A38" s="7" t="s">
        <v>415</v>
      </c>
      <c r="B38" s="34"/>
      <c r="C38" s="34" t="s">
        <v>1357</v>
      </c>
      <c r="D38" s="7" t="str">
        <f t="shared" si="1"/>
        <v>yellow</v>
      </c>
      <c r="E38" s="25"/>
      <c r="F38" s="25" t="s">
        <v>1357</v>
      </c>
      <c r="G38" s="25"/>
      <c r="H38" s="38" t="s">
        <v>434</v>
      </c>
      <c r="I38" s="34" t="s">
        <v>1357</v>
      </c>
      <c r="J38" s="34"/>
      <c r="K38" s="51"/>
      <c r="L38" s="51"/>
      <c r="M38" s="51" t="s">
        <v>1385</v>
      </c>
      <c r="N38" s="51"/>
      <c r="O38" s="51"/>
      <c r="P38" s="51"/>
      <c r="Q38" s="51"/>
      <c r="R38" s="108"/>
      <c r="S38" s="108"/>
      <c r="T38" s="57"/>
      <c r="U38" s="57"/>
      <c r="V38" s="57"/>
      <c r="W38" s="57"/>
      <c r="X38" s="57"/>
      <c r="Y38" s="57"/>
      <c r="Z38" s="57" t="s">
        <v>1357</v>
      </c>
      <c r="AA38" s="78" t="s">
        <v>1385</v>
      </c>
      <c r="AB38" s="78"/>
      <c r="AC38" s="78"/>
      <c r="AD38" s="78"/>
      <c r="AE38" s="71" t="s">
        <v>1357</v>
      </c>
      <c r="AF38" s="71"/>
      <c r="AG38" s="71"/>
      <c r="AH38" s="76" t="s">
        <v>1357</v>
      </c>
      <c r="AI38" s="76" t="s">
        <v>1385</v>
      </c>
      <c r="AJ38" s="76"/>
      <c r="AK38" s="64" t="s">
        <v>1357</v>
      </c>
      <c r="AL38" s="64" t="s">
        <v>1357</v>
      </c>
      <c r="AM38" s="64"/>
      <c r="AN38" s="69" t="s">
        <v>1357</v>
      </c>
      <c r="AO38" s="69" t="s">
        <v>1385</v>
      </c>
      <c r="AP38" s="69" t="s">
        <v>1385</v>
      </c>
      <c r="AQ38" s="34">
        <v>44655</v>
      </c>
      <c r="AR38" s="34"/>
      <c r="AS38" s="97" t="s">
        <v>435</v>
      </c>
      <c r="AT38" s="7"/>
    </row>
    <row r="39" spans="1:46" s="5" customFormat="1" ht="16.5" customHeight="1" x14ac:dyDescent="0.15">
      <c r="A39" s="17" t="s">
        <v>20</v>
      </c>
      <c r="B39" s="34" t="s">
        <v>1357</v>
      </c>
      <c r="C39" s="34" t="s">
        <v>1357</v>
      </c>
      <c r="D39" s="17" t="str">
        <f t="shared" si="1"/>
        <v>green</v>
      </c>
      <c r="E39" s="26" t="s">
        <v>1357</v>
      </c>
      <c r="F39" s="26"/>
      <c r="G39" s="26"/>
      <c r="H39" s="33" t="s">
        <v>17</v>
      </c>
      <c r="I39" s="34"/>
      <c r="J39" s="34"/>
      <c r="K39" s="51"/>
      <c r="L39" s="51" t="s">
        <v>1357</v>
      </c>
      <c r="M39" s="51"/>
      <c r="N39" s="51"/>
      <c r="O39" s="51"/>
      <c r="P39" s="51"/>
      <c r="Q39" s="51"/>
      <c r="R39" s="108"/>
      <c r="S39" s="108"/>
      <c r="T39" s="57" t="s">
        <v>1357</v>
      </c>
      <c r="U39" s="57"/>
      <c r="V39" s="57"/>
      <c r="W39" s="57" t="s">
        <v>1357</v>
      </c>
      <c r="X39" s="57" t="s">
        <v>1357</v>
      </c>
      <c r="Y39" s="57"/>
      <c r="Z39" s="57"/>
      <c r="AA39" s="78"/>
      <c r="AB39" s="78"/>
      <c r="AC39" s="78"/>
      <c r="AD39" s="78"/>
      <c r="AE39" s="71"/>
      <c r="AF39" s="71"/>
      <c r="AG39" s="71" t="s">
        <v>1357</v>
      </c>
      <c r="AH39" s="76"/>
      <c r="AI39" s="76" t="s">
        <v>1357</v>
      </c>
      <c r="AJ39" s="76"/>
      <c r="AK39" s="64" t="s">
        <v>1357</v>
      </c>
      <c r="AL39" s="64" t="s">
        <v>1357</v>
      </c>
      <c r="AM39" s="64" t="s">
        <v>1357</v>
      </c>
      <c r="AN39" s="69" t="s">
        <v>1357</v>
      </c>
      <c r="AO39" s="69" t="s">
        <v>1385</v>
      </c>
      <c r="AP39" s="69"/>
      <c r="AQ39" s="34">
        <v>40597</v>
      </c>
      <c r="AR39" s="34"/>
      <c r="AS39" s="97" t="s">
        <v>3</v>
      </c>
      <c r="AT39" s="7"/>
    </row>
    <row r="40" spans="1:46" s="5" customFormat="1" ht="16.5" customHeight="1" x14ac:dyDescent="0.15">
      <c r="A40" s="17" t="s">
        <v>21</v>
      </c>
      <c r="B40" s="34"/>
      <c r="C40" s="34" t="s">
        <v>1357</v>
      </c>
      <c r="D40" s="17" t="str">
        <f t="shared" si="1"/>
        <v>green</v>
      </c>
      <c r="E40" s="26" t="s">
        <v>1357</v>
      </c>
      <c r="F40" s="26"/>
      <c r="G40" s="26"/>
      <c r="H40" s="33" t="s">
        <v>173</v>
      </c>
      <c r="I40" s="34"/>
      <c r="J40" s="34"/>
      <c r="K40" s="51"/>
      <c r="L40" s="51"/>
      <c r="M40" s="51"/>
      <c r="N40" s="51"/>
      <c r="O40" s="51"/>
      <c r="P40" s="51"/>
      <c r="Q40" s="51"/>
      <c r="R40" s="108"/>
      <c r="S40" s="108"/>
      <c r="T40" s="57"/>
      <c r="U40" s="57"/>
      <c r="V40" s="57"/>
      <c r="W40" s="57"/>
      <c r="X40" s="57"/>
      <c r="Y40" s="57"/>
      <c r="Z40" s="57"/>
      <c r="AA40" s="78"/>
      <c r="AB40" s="78"/>
      <c r="AC40" s="78"/>
      <c r="AD40" s="78"/>
      <c r="AE40" s="71" t="s">
        <v>1357</v>
      </c>
      <c r="AF40" s="71"/>
      <c r="AG40" s="71" t="s">
        <v>1357</v>
      </c>
      <c r="AH40" s="76"/>
      <c r="AI40" s="76" t="s">
        <v>1357</v>
      </c>
      <c r="AJ40" s="76"/>
      <c r="AK40" s="64"/>
      <c r="AL40" s="64" t="s">
        <v>1357</v>
      </c>
      <c r="AM40" s="64" t="s">
        <v>1357</v>
      </c>
      <c r="AN40" s="69"/>
      <c r="AO40" s="69" t="s">
        <v>1357</v>
      </c>
      <c r="AP40" s="69"/>
      <c r="AQ40" s="34">
        <v>40301</v>
      </c>
      <c r="AR40" s="34"/>
      <c r="AS40" s="97" t="s">
        <v>5</v>
      </c>
      <c r="AT40" s="7"/>
    </row>
    <row r="41" spans="1:46" s="5" customFormat="1" ht="17.25" customHeight="1" x14ac:dyDescent="0.15">
      <c r="A41" s="91" t="s">
        <v>416</v>
      </c>
      <c r="B41" s="34" t="s">
        <v>1357</v>
      </c>
      <c r="C41" s="34" t="s">
        <v>1357</v>
      </c>
      <c r="D41" s="91" t="str">
        <f t="shared" si="1"/>
        <v>green</v>
      </c>
      <c r="E41" s="26" t="s">
        <v>1357</v>
      </c>
      <c r="F41" s="26"/>
      <c r="G41" s="26"/>
      <c r="H41" s="38" t="s">
        <v>434</v>
      </c>
      <c r="I41" s="34"/>
      <c r="J41" s="34"/>
      <c r="K41" s="51"/>
      <c r="L41" s="51"/>
      <c r="M41" s="51" t="s">
        <v>1357</v>
      </c>
      <c r="N41" s="51"/>
      <c r="O41" s="51"/>
      <c r="P41" s="51"/>
      <c r="Q41" s="51"/>
      <c r="R41" s="108"/>
      <c r="S41" s="108" t="s">
        <v>1385</v>
      </c>
      <c r="T41" s="57" t="s">
        <v>1385</v>
      </c>
      <c r="U41" s="57"/>
      <c r="V41" s="57"/>
      <c r="W41" s="57"/>
      <c r="X41" s="57"/>
      <c r="Y41" s="57"/>
      <c r="Z41" s="57"/>
      <c r="AA41" s="78"/>
      <c r="AB41" s="78"/>
      <c r="AC41" s="78"/>
      <c r="AD41" s="78"/>
      <c r="AE41" s="71" t="s">
        <v>1357</v>
      </c>
      <c r="AF41" s="71" t="s">
        <v>1357</v>
      </c>
      <c r="AG41" s="71"/>
      <c r="AH41" s="76"/>
      <c r="AI41" s="76"/>
      <c r="AJ41" s="76"/>
      <c r="AK41" s="64" t="s">
        <v>1357</v>
      </c>
      <c r="AL41" s="64" t="s">
        <v>1357</v>
      </c>
      <c r="AM41" s="64"/>
      <c r="AN41" s="69" t="s">
        <v>1357</v>
      </c>
      <c r="AO41" s="69" t="s">
        <v>1357</v>
      </c>
      <c r="AP41" s="69" t="s">
        <v>1357</v>
      </c>
      <c r="AQ41" s="34">
        <v>44698</v>
      </c>
      <c r="AR41" s="34"/>
      <c r="AS41" s="97" t="s">
        <v>435</v>
      </c>
      <c r="AT41" s="7"/>
    </row>
    <row r="42" spans="1:46" s="5" customFormat="1" ht="16.5" customHeight="1" x14ac:dyDescent="0.15">
      <c r="A42" s="7" t="s">
        <v>383</v>
      </c>
      <c r="B42" s="36" t="s">
        <v>1357</v>
      </c>
      <c r="C42" s="36" t="s">
        <v>1357</v>
      </c>
      <c r="D42" s="7" t="str">
        <f t="shared" si="1"/>
        <v>green</v>
      </c>
      <c r="E42" s="25" t="s">
        <v>1357</v>
      </c>
      <c r="F42" s="25"/>
      <c r="G42" s="25"/>
      <c r="H42" s="35" t="s">
        <v>173</v>
      </c>
      <c r="I42" s="36"/>
      <c r="J42" s="36"/>
      <c r="K42" s="52"/>
      <c r="L42" s="52"/>
      <c r="M42" s="52"/>
      <c r="N42" s="52"/>
      <c r="O42" s="52"/>
      <c r="P42" s="52"/>
      <c r="Q42" s="52"/>
      <c r="R42" s="109"/>
      <c r="S42" s="109"/>
      <c r="T42" s="58"/>
      <c r="U42" s="58"/>
      <c r="V42" s="58"/>
      <c r="W42" s="58"/>
      <c r="X42" s="58"/>
      <c r="Y42" s="58"/>
      <c r="Z42" s="58"/>
      <c r="AA42" s="79"/>
      <c r="AB42" s="79"/>
      <c r="AC42" s="79"/>
      <c r="AD42" s="79"/>
      <c r="AE42" s="72" t="s">
        <v>1357</v>
      </c>
      <c r="AF42" s="72" t="s">
        <v>1357</v>
      </c>
      <c r="AG42" s="72" t="s">
        <v>1357</v>
      </c>
      <c r="AH42" s="76" t="s">
        <v>1357</v>
      </c>
      <c r="AI42" s="76" t="s">
        <v>1357</v>
      </c>
      <c r="AJ42" s="76" t="s">
        <v>1385</v>
      </c>
      <c r="AK42" s="65" t="s">
        <v>1357</v>
      </c>
      <c r="AL42" s="65" t="s">
        <v>1357</v>
      </c>
      <c r="AM42" s="65" t="s">
        <v>1357</v>
      </c>
      <c r="AN42" s="69" t="s">
        <v>1357</v>
      </c>
      <c r="AO42" s="69" t="s">
        <v>1357</v>
      </c>
      <c r="AP42" s="69" t="s">
        <v>1385</v>
      </c>
      <c r="AQ42" s="36">
        <v>44813</v>
      </c>
      <c r="AR42" s="36"/>
      <c r="AS42" s="98" t="s">
        <v>435</v>
      </c>
      <c r="AT42" s="7"/>
    </row>
    <row r="43" spans="1:46" s="5" customFormat="1" ht="16.5" customHeight="1" x14ac:dyDescent="0.15">
      <c r="A43" s="7" t="s">
        <v>417</v>
      </c>
      <c r="B43" s="36" t="s">
        <v>1357</v>
      </c>
      <c r="C43" s="36" t="s">
        <v>1357</v>
      </c>
      <c r="D43" s="7" t="str">
        <f t="shared" si="1"/>
        <v>yellow</v>
      </c>
      <c r="E43" s="25"/>
      <c r="F43" s="25" t="s">
        <v>1357</v>
      </c>
      <c r="G43" s="25"/>
      <c r="H43" s="38" t="s">
        <v>434</v>
      </c>
      <c r="I43" s="36" t="s">
        <v>1357</v>
      </c>
      <c r="J43" s="36"/>
      <c r="K43" s="52"/>
      <c r="L43" s="52"/>
      <c r="M43" s="52"/>
      <c r="N43" s="52"/>
      <c r="O43" s="52" t="s">
        <v>1357</v>
      </c>
      <c r="P43" s="52"/>
      <c r="Q43" s="52"/>
      <c r="R43" s="109"/>
      <c r="S43" s="109"/>
      <c r="T43" s="58" t="s">
        <v>1392</v>
      </c>
      <c r="U43" s="58"/>
      <c r="V43" s="58"/>
      <c r="W43" s="58"/>
      <c r="X43" s="58"/>
      <c r="Y43" s="58"/>
      <c r="Z43" s="58"/>
      <c r="AA43" s="79"/>
      <c r="AB43" s="79"/>
      <c r="AC43" s="79"/>
      <c r="AD43" s="79"/>
      <c r="AE43" s="72"/>
      <c r="AF43" s="72"/>
      <c r="AG43" s="72"/>
      <c r="AH43" s="76"/>
      <c r="AI43" s="76"/>
      <c r="AJ43" s="76"/>
      <c r="AK43" s="65"/>
      <c r="AL43" s="65"/>
      <c r="AM43" s="65" t="s">
        <v>1357</v>
      </c>
      <c r="AN43" s="69"/>
      <c r="AO43" s="69"/>
      <c r="AP43" s="69"/>
      <c r="AQ43" s="36">
        <v>45020</v>
      </c>
      <c r="AR43" s="36"/>
      <c r="AS43" s="98" t="s">
        <v>435</v>
      </c>
      <c r="AT43" s="7"/>
    </row>
    <row r="44" spans="1:46" s="5" customFormat="1" ht="16.5" customHeight="1" x14ac:dyDescent="0.15">
      <c r="A44" s="7" t="s">
        <v>384</v>
      </c>
      <c r="B44" s="34"/>
      <c r="C44" s="34"/>
      <c r="D44" s="7" t="str">
        <f t="shared" si="1"/>
        <v>red</v>
      </c>
      <c r="E44" s="25"/>
      <c r="F44" s="25"/>
      <c r="G44" s="25" t="s">
        <v>1357</v>
      </c>
      <c r="H44" s="33" t="s">
        <v>173</v>
      </c>
      <c r="I44" s="34" t="s">
        <v>1357</v>
      </c>
      <c r="J44" s="34"/>
      <c r="K44" s="51"/>
      <c r="L44" s="51"/>
      <c r="M44" s="51"/>
      <c r="N44" s="51"/>
      <c r="O44" s="51"/>
      <c r="P44" s="51"/>
      <c r="Q44" s="51"/>
      <c r="R44" s="108"/>
      <c r="S44" s="108"/>
      <c r="T44" s="57"/>
      <c r="U44" s="57"/>
      <c r="V44" s="57"/>
      <c r="W44" s="57"/>
      <c r="X44" s="57"/>
      <c r="Y44" s="57"/>
      <c r="Z44" s="57"/>
      <c r="AA44" s="78"/>
      <c r="AB44" s="78"/>
      <c r="AC44" s="78"/>
      <c r="AD44" s="78"/>
      <c r="AE44" s="71"/>
      <c r="AF44" s="71"/>
      <c r="AG44" s="71"/>
      <c r="AH44" s="76"/>
      <c r="AI44" s="76"/>
      <c r="AJ44" s="76"/>
      <c r="AK44" s="64"/>
      <c r="AL44" s="64"/>
      <c r="AM44" s="64"/>
      <c r="AN44" s="69" t="s">
        <v>1357</v>
      </c>
      <c r="AO44" s="69"/>
      <c r="AP44" s="69"/>
      <c r="AQ44" s="34">
        <v>43369</v>
      </c>
      <c r="AR44" s="34"/>
      <c r="AS44" s="97" t="s">
        <v>3</v>
      </c>
      <c r="AT44" s="7"/>
    </row>
    <row r="45" spans="1:46" s="5" customFormat="1" ht="16.5" customHeight="1" x14ac:dyDescent="0.15">
      <c r="A45" s="17" t="s">
        <v>385</v>
      </c>
      <c r="B45" s="34"/>
      <c r="C45" s="34"/>
      <c r="D45" s="17" t="str">
        <f t="shared" si="1"/>
        <v>red</v>
      </c>
      <c r="E45" s="26"/>
      <c r="F45" s="26"/>
      <c r="G45" s="26" t="s">
        <v>1357</v>
      </c>
      <c r="H45" s="33" t="s">
        <v>173</v>
      </c>
      <c r="I45" s="34"/>
      <c r="J45" s="34"/>
      <c r="K45" s="51"/>
      <c r="L45" s="51"/>
      <c r="M45" s="51"/>
      <c r="N45" s="51"/>
      <c r="O45" s="51"/>
      <c r="P45" s="51"/>
      <c r="Q45" s="51"/>
      <c r="R45" s="108"/>
      <c r="S45" s="108"/>
      <c r="T45" s="57"/>
      <c r="U45" s="57"/>
      <c r="V45" s="57"/>
      <c r="W45" s="57"/>
      <c r="X45" s="57"/>
      <c r="Y45" s="57"/>
      <c r="Z45" s="57"/>
      <c r="AA45" s="78"/>
      <c r="AB45" s="78"/>
      <c r="AC45" s="78"/>
      <c r="AD45" s="78"/>
      <c r="AE45" s="71"/>
      <c r="AF45" s="71"/>
      <c r="AG45" s="71"/>
      <c r="AH45" s="76"/>
      <c r="AI45" s="76"/>
      <c r="AJ45" s="76"/>
      <c r="AK45" s="64"/>
      <c r="AL45" s="64"/>
      <c r="AM45" s="64"/>
      <c r="AN45" s="69"/>
      <c r="AO45" s="69"/>
      <c r="AP45" s="69"/>
      <c r="AQ45" s="34">
        <v>42803</v>
      </c>
      <c r="AR45" s="34"/>
      <c r="AS45" s="97" t="s">
        <v>435</v>
      </c>
      <c r="AT45" s="7"/>
    </row>
    <row r="46" spans="1:46" s="5" customFormat="1" ht="16.5" customHeight="1" x14ac:dyDescent="0.15">
      <c r="A46" s="17" t="s">
        <v>386</v>
      </c>
      <c r="B46" s="34"/>
      <c r="C46" s="34" t="s">
        <v>1357</v>
      </c>
      <c r="D46" s="17" t="str">
        <f t="shared" si="1"/>
        <v>green</v>
      </c>
      <c r="E46" s="26" t="s">
        <v>1357</v>
      </c>
      <c r="F46" s="26"/>
      <c r="G46" s="26"/>
      <c r="H46" s="33" t="s">
        <v>173</v>
      </c>
      <c r="I46" s="34"/>
      <c r="J46" s="34"/>
      <c r="K46" s="51"/>
      <c r="L46" s="51"/>
      <c r="M46" s="51"/>
      <c r="N46" s="51"/>
      <c r="O46" s="51"/>
      <c r="P46" s="51"/>
      <c r="Q46" s="51"/>
      <c r="R46" s="108"/>
      <c r="S46" s="108"/>
      <c r="T46" s="57"/>
      <c r="U46" s="57"/>
      <c r="V46" s="57"/>
      <c r="W46" s="57"/>
      <c r="X46" s="57"/>
      <c r="Y46" s="57"/>
      <c r="Z46" s="57"/>
      <c r="AA46" s="78"/>
      <c r="AB46" s="78"/>
      <c r="AC46" s="78"/>
      <c r="AD46" s="78"/>
      <c r="AE46" s="71" t="s">
        <v>1357</v>
      </c>
      <c r="AF46" s="71"/>
      <c r="AG46" s="71" t="s">
        <v>1357</v>
      </c>
      <c r="AH46" s="76"/>
      <c r="AI46" s="76" t="s">
        <v>1357</v>
      </c>
      <c r="AJ46" s="76"/>
      <c r="AK46" s="64"/>
      <c r="AL46" s="64" t="s">
        <v>1357</v>
      </c>
      <c r="AM46" s="64" t="s">
        <v>1357</v>
      </c>
      <c r="AN46" s="69"/>
      <c r="AO46" s="69" t="s">
        <v>1357</v>
      </c>
      <c r="AP46" s="69"/>
      <c r="AQ46" s="34">
        <v>40351</v>
      </c>
      <c r="AR46" s="34"/>
      <c r="AS46" s="97" t="s">
        <v>3</v>
      </c>
      <c r="AT46" s="7"/>
    </row>
    <row r="47" spans="1:46" s="5" customFormat="1" ht="16.5" customHeight="1" x14ac:dyDescent="0.15">
      <c r="A47" s="17" t="s">
        <v>418</v>
      </c>
      <c r="B47" s="34" t="s">
        <v>1357</v>
      </c>
      <c r="C47" s="34" t="s">
        <v>1357</v>
      </c>
      <c r="D47" s="17" t="str">
        <f t="shared" si="1"/>
        <v>green</v>
      </c>
      <c r="E47" s="26" t="s">
        <v>1357</v>
      </c>
      <c r="F47" s="26"/>
      <c r="G47" s="26"/>
      <c r="H47" s="38" t="s">
        <v>434</v>
      </c>
      <c r="I47" s="34"/>
      <c r="J47" s="34"/>
      <c r="K47" s="51"/>
      <c r="L47" s="51" t="s">
        <v>1357</v>
      </c>
      <c r="M47" s="51" t="s">
        <v>1357</v>
      </c>
      <c r="N47" s="51"/>
      <c r="O47" s="51" t="s">
        <v>1357</v>
      </c>
      <c r="P47" s="51"/>
      <c r="Q47" s="51" t="s">
        <v>1357</v>
      </c>
      <c r="R47" s="108"/>
      <c r="S47" s="108"/>
      <c r="T47" s="57"/>
      <c r="U47" s="57"/>
      <c r="V47" s="57"/>
      <c r="W47" s="57"/>
      <c r="X47" s="57"/>
      <c r="Y47" s="57" t="s">
        <v>1357</v>
      </c>
      <c r="Z47" s="57"/>
      <c r="AA47" s="78"/>
      <c r="AB47" s="78"/>
      <c r="AC47" s="78"/>
      <c r="AD47" s="78"/>
      <c r="AE47" s="71"/>
      <c r="AF47" s="71" t="s">
        <v>1357</v>
      </c>
      <c r="AG47" s="71" t="s">
        <v>1357</v>
      </c>
      <c r="AH47" s="76" t="s">
        <v>1357</v>
      </c>
      <c r="AI47" s="76" t="s">
        <v>1357</v>
      </c>
      <c r="AJ47" s="76" t="s">
        <v>1357</v>
      </c>
      <c r="AK47" s="64" t="s">
        <v>1357</v>
      </c>
      <c r="AL47" s="64" t="s">
        <v>1357</v>
      </c>
      <c r="AM47" s="64" t="s">
        <v>1357</v>
      </c>
      <c r="AN47" s="69" t="s">
        <v>1357</v>
      </c>
      <c r="AO47" s="69" t="s">
        <v>1357</v>
      </c>
      <c r="AP47" s="69" t="s">
        <v>1357</v>
      </c>
      <c r="AQ47" s="34">
        <v>44748</v>
      </c>
      <c r="AR47" s="34"/>
      <c r="AS47" s="97" t="s">
        <v>435</v>
      </c>
      <c r="AT47" s="7"/>
    </row>
    <row r="48" spans="1:46" s="5" customFormat="1" ht="16.5" customHeight="1" x14ac:dyDescent="0.15">
      <c r="A48" s="18" t="s">
        <v>433</v>
      </c>
      <c r="B48" s="25" t="s">
        <v>1357</v>
      </c>
      <c r="C48" s="25" t="s">
        <v>1357</v>
      </c>
      <c r="D48" s="18" t="str">
        <f t="shared" si="1"/>
        <v>green</v>
      </c>
      <c r="E48" s="27" t="s">
        <v>1357</v>
      </c>
      <c r="F48" s="27"/>
      <c r="G48" s="27"/>
      <c r="H48" s="27" t="s">
        <v>17</v>
      </c>
      <c r="I48" s="25"/>
      <c r="J48" s="25"/>
      <c r="K48" s="54" t="s">
        <v>1357</v>
      </c>
      <c r="L48" s="54"/>
      <c r="M48" s="54"/>
      <c r="N48" s="54"/>
      <c r="O48" s="54" t="s">
        <v>1357</v>
      </c>
      <c r="P48" s="54"/>
      <c r="Q48" s="54"/>
      <c r="R48" s="110"/>
      <c r="S48" s="110"/>
      <c r="T48" s="60" t="s">
        <v>1357</v>
      </c>
      <c r="U48" s="60"/>
      <c r="V48" s="60"/>
      <c r="W48" s="60"/>
      <c r="X48" s="60"/>
      <c r="Y48" s="60"/>
      <c r="Z48" s="60"/>
      <c r="AA48" s="81"/>
      <c r="AB48" s="81"/>
      <c r="AC48" s="81"/>
      <c r="AD48" s="81"/>
      <c r="AE48" s="74"/>
      <c r="AF48" s="74"/>
      <c r="AG48" s="74"/>
      <c r="AH48" s="76"/>
      <c r="AI48" s="76"/>
      <c r="AJ48" s="76"/>
      <c r="AK48" s="67"/>
      <c r="AL48" s="67" t="s">
        <v>1357</v>
      </c>
      <c r="AM48" s="67"/>
      <c r="AN48" s="69" t="s">
        <v>1357</v>
      </c>
      <c r="AO48" s="69"/>
      <c r="AP48" s="69"/>
      <c r="AQ48" s="25" t="s">
        <v>438</v>
      </c>
      <c r="AR48" s="25"/>
      <c r="AS48" s="99" t="s">
        <v>5</v>
      </c>
      <c r="AT48" s="7"/>
    </row>
    <row r="49" spans="1:46" s="5" customFormat="1" ht="16.5" customHeight="1" x14ac:dyDescent="0.15">
      <c r="A49" s="17" t="s">
        <v>387</v>
      </c>
      <c r="B49" s="34" t="s">
        <v>1357</v>
      </c>
      <c r="C49" s="34" t="s">
        <v>1357</v>
      </c>
      <c r="D49" s="17" t="str">
        <f t="shared" si="1"/>
        <v>yellow</v>
      </c>
      <c r="E49" s="26"/>
      <c r="F49" s="26" t="s">
        <v>1357</v>
      </c>
      <c r="G49" s="26"/>
      <c r="H49" s="33" t="s">
        <v>173</v>
      </c>
      <c r="I49" s="34" t="s">
        <v>1357</v>
      </c>
      <c r="J49" s="34"/>
      <c r="K49" s="51"/>
      <c r="L49" s="51"/>
      <c r="M49" s="51"/>
      <c r="N49" s="51"/>
      <c r="O49" s="51"/>
      <c r="P49" s="51"/>
      <c r="Q49" s="51"/>
      <c r="R49" s="108"/>
      <c r="S49" s="108"/>
      <c r="T49" s="57" t="s">
        <v>1357</v>
      </c>
      <c r="U49" s="57"/>
      <c r="V49" s="57"/>
      <c r="W49" s="57"/>
      <c r="X49" s="57"/>
      <c r="Y49" s="57"/>
      <c r="Z49" s="57"/>
      <c r="AA49" s="78"/>
      <c r="AB49" s="78"/>
      <c r="AC49" s="78"/>
      <c r="AD49" s="78"/>
      <c r="AE49" s="71"/>
      <c r="AF49" s="71"/>
      <c r="AG49" s="71"/>
      <c r="AH49" s="76"/>
      <c r="AI49" s="76"/>
      <c r="AJ49" s="76"/>
      <c r="AK49" s="64"/>
      <c r="AL49" s="64" t="s">
        <v>1357</v>
      </c>
      <c r="AM49" s="64" t="s">
        <v>1357</v>
      </c>
      <c r="AN49" s="69"/>
      <c r="AO49" s="69"/>
      <c r="AP49" s="69"/>
      <c r="AQ49" s="34">
        <v>44957</v>
      </c>
      <c r="AR49" s="34"/>
      <c r="AS49" s="97" t="s">
        <v>3</v>
      </c>
      <c r="AT49" s="7"/>
    </row>
    <row r="50" spans="1:46" s="5" customFormat="1" ht="16.5" customHeight="1" x14ac:dyDescent="0.15">
      <c r="A50" s="17" t="s">
        <v>388</v>
      </c>
      <c r="B50" s="34" t="s">
        <v>1357</v>
      </c>
      <c r="C50" s="34" t="s">
        <v>1357</v>
      </c>
      <c r="D50" s="17" t="str">
        <f t="shared" si="1"/>
        <v>green</v>
      </c>
      <c r="E50" s="26" t="s">
        <v>1357</v>
      </c>
      <c r="F50" s="26"/>
      <c r="G50" s="26"/>
      <c r="H50" s="33" t="s">
        <v>173</v>
      </c>
      <c r="I50" s="34"/>
      <c r="J50" s="34"/>
      <c r="K50" s="51"/>
      <c r="L50" s="51"/>
      <c r="M50" s="51"/>
      <c r="N50" s="51"/>
      <c r="O50" s="51"/>
      <c r="P50" s="51"/>
      <c r="Q50" s="51"/>
      <c r="R50" s="108"/>
      <c r="S50" s="108"/>
      <c r="T50" s="57" t="s">
        <v>1357</v>
      </c>
      <c r="U50" s="57"/>
      <c r="V50" s="57" t="s">
        <v>1357</v>
      </c>
      <c r="W50" s="57"/>
      <c r="X50" s="57"/>
      <c r="Y50" s="57"/>
      <c r="Z50" s="57"/>
      <c r="AA50" s="78"/>
      <c r="AB50" s="78"/>
      <c r="AC50" s="78"/>
      <c r="AD50" s="78"/>
      <c r="AE50" s="71"/>
      <c r="AF50" s="71" t="s">
        <v>1357</v>
      </c>
      <c r="AG50" s="71" t="s">
        <v>1357</v>
      </c>
      <c r="AH50" s="76" t="s">
        <v>1357</v>
      </c>
      <c r="AI50" s="76" t="s">
        <v>1357</v>
      </c>
      <c r="AJ50" s="76" t="s">
        <v>1357</v>
      </c>
      <c r="AK50" s="64" t="s">
        <v>1357</v>
      </c>
      <c r="AL50" s="64" t="s">
        <v>1357</v>
      </c>
      <c r="AM50" s="64" t="s">
        <v>1357</v>
      </c>
      <c r="AN50" s="69" t="s">
        <v>1357</v>
      </c>
      <c r="AO50" s="69" t="s">
        <v>1357</v>
      </c>
      <c r="AP50" s="69" t="s">
        <v>1357</v>
      </c>
      <c r="AQ50" s="34">
        <v>44833</v>
      </c>
      <c r="AR50" s="34"/>
      <c r="AS50" s="97" t="s">
        <v>435</v>
      </c>
      <c r="AT50" s="7"/>
    </row>
    <row r="51" spans="1:46" s="5" customFormat="1" ht="16.5" customHeight="1" x14ac:dyDescent="0.15">
      <c r="A51" s="7" t="s">
        <v>389</v>
      </c>
      <c r="B51" s="34"/>
      <c r="C51" s="34" t="s">
        <v>1357</v>
      </c>
      <c r="D51" s="7" t="str">
        <f t="shared" si="1"/>
        <v>red</v>
      </c>
      <c r="E51" s="25"/>
      <c r="F51" s="25"/>
      <c r="G51" s="25" t="s">
        <v>1357</v>
      </c>
      <c r="H51" s="33" t="s">
        <v>173</v>
      </c>
      <c r="I51" s="34" t="s">
        <v>1357</v>
      </c>
      <c r="J51" s="34"/>
      <c r="K51" s="51"/>
      <c r="L51" s="51"/>
      <c r="M51" s="51"/>
      <c r="N51" s="51"/>
      <c r="O51" s="51"/>
      <c r="P51" s="51"/>
      <c r="Q51" s="51"/>
      <c r="R51" s="108"/>
      <c r="S51" s="108"/>
      <c r="T51" s="57"/>
      <c r="U51" s="57"/>
      <c r="V51" s="57"/>
      <c r="W51" s="57"/>
      <c r="X51" s="57"/>
      <c r="Y51" s="57"/>
      <c r="Z51" s="57"/>
      <c r="AA51" s="78"/>
      <c r="AB51" s="78"/>
      <c r="AC51" s="78"/>
      <c r="AD51" s="78"/>
      <c r="AE51" s="71"/>
      <c r="AF51" s="71"/>
      <c r="AG51" s="71"/>
      <c r="AH51" s="76"/>
      <c r="AI51" s="76"/>
      <c r="AJ51" s="76"/>
      <c r="AK51" s="64" t="s">
        <v>1357</v>
      </c>
      <c r="AL51" s="64" t="s">
        <v>1357</v>
      </c>
      <c r="AM51" s="64"/>
      <c r="AN51" s="69"/>
      <c r="AO51" s="69" t="s">
        <v>1357</v>
      </c>
      <c r="AP51" s="69"/>
      <c r="AQ51" s="34">
        <v>44630</v>
      </c>
      <c r="AR51" s="34"/>
      <c r="AS51" s="97" t="s">
        <v>435</v>
      </c>
      <c r="AT51" s="7"/>
    </row>
    <row r="52" spans="1:46" s="5" customFormat="1" ht="16.5" customHeight="1" x14ac:dyDescent="0.15">
      <c r="A52" s="131" t="s">
        <v>11</v>
      </c>
      <c r="B52" s="34"/>
      <c r="C52" s="34" t="s">
        <v>1357</v>
      </c>
      <c r="D52" s="7" t="str">
        <f t="shared" si="1"/>
        <v>green</v>
      </c>
      <c r="E52" s="25" t="s">
        <v>1357</v>
      </c>
      <c r="F52" s="25"/>
      <c r="G52" s="25"/>
      <c r="H52" s="33" t="s">
        <v>173</v>
      </c>
      <c r="I52" s="34" t="s">
        <v>1357</v>
      </c>
      <c r="J52" s="34"/>
      <c r="K52" s="51"/>
      <c r="L52" s="51"/>
      <c r="M52" s="51"/>
      <c r="N52" s="51"/>
      <c r="O52" s="51"/>
      <c r="P52" s="51"/>
      <c r="Q52" s="51"/>
      <c r="R52" s="108"/>
      <c r="S52" s="108"/>
      <c r="T52" s="57"/>
      <c r="U52" s="57"/>
      <c r="V52" s="57"/>
      <c r="W52" s="57"/>
      <c r="X52" s="57"/>
      <c r="Y52" s="57"/>
      <c r="Z52" s="57"/>
      <c r="AA52" s="78"/>
      <c r="AB52" s="78"/>
      <c r="AC52" s="78"/>
      <c r="AD52" s="78"/>
      <c r="AE52" s="71"/>
      <c r="AF52" s="71"/>
      <c r="AG52" s="71"/>
      <c r="AH52" s="76"/>
      <c r="AI52" s="76"/>
      <c r="AJ52" s="76"/>
      <c r="AK52" s="64" t="s">
        <v>1357</v>
      </c>
      <c r="AL52" s="64" t="s">
        <v>1357</v>
      </c>
      <c r="AM52" s="64" t="s">
        <v>1357</v>
      </c>
      <c r="AN52" s="69"/>
      <c r="AO52" s="69"/>
      <c r="AP52" s="69"/>
      <c r="AQ52" s="34">
        <v>40148</v>
      </c>
      <c r="AR52" s="34"/>
      <c r="AS52" s="97" t="s">
        <v>4</v>
      </c>
      <c r="AT52" s="7"/>
    </row>
    <row r="53" spans="1:46" s="5" customFormat="1" ht="16.5" customHeight="1" x14ac:dyDescent="0.15">
      <c r="A53" s="17" t="s">
        <v>12</v>
      </c>
      <c r="B53" s="34"/>
      <c r="C53" s="34"/>
      <c r="D53" s="17" t="str">
        <f t="shared" si="1"/>
        <v>red</v>
      </c>
      <c r="E53" s="26"/>
      <c r="F53" s="26"/>
      <c r="G53" s="26" t="s">
        <v>1357</v>
      </c>
      <c r="H53" s="33" t="s">
        <v>173</v>
      </c>
      <c r="I53" s="34"/>
      <c r="J53" s="34"/>
      <c r="K53" s="51"/>
      <c r="L53" s="51"/>
      <c r="M53" s="51"/>
      <c r="N53" s="51"/>
      <c r="O53" s="51"/>
      <c r="P53" s="51"/>
      <c r="Q53" s="51"/>
      <c r="R53" s="108"/>
      <c r="S53" s="108"/>
      <c r="T53" s="57"/>
      <c r="U53" s="57"/>
      <c r="V53" s="57"/>
      <c r="W53" s="57"/>
      <c r="X53" s="57"/>
      <c r="Y53" s="57"/>
      <c r="Z53" s="57"/>
      <c r="AA53" s="78"/>
      <c r="AB53" s="78"/>
      <c r="AC53" s="78"/>
      <c r="AD53" s="78"/>
      <c r="AE53" s="71"/>
      <c r="AF53" s="71"/>
      <c r="AG53" s="71"/>
      <c r="AH53" s="76"/>
      <c r="AI53" s="76"/>
      <c r="AJ53" s="76"/>
      <c r="AK53" s="64"/>
      <c r="AL53" s="64" t="s">
        <v>1357</v>
      </c>
      <c r="AM53" s="64"/>
      <c r="AN53" s="69"/>
      <c r="AO53" s="69"/>
      <c r="AP53" s="69"/>
      <c r="AQ53" s="34">
        <v>40822</v>
      </c>
      <c r="AR53" s="34"/>
      <c r="AS53" s="97" t="s">
        <v>435</v>
      </c>
      <c r="AT53" s="7"/>
    </row>
    <row r="54" spans="1:46" s="5" customFormat="1" ht="16.5" customHeight="1" x14ac:dyDescent="0.15">
      <c r="A54" s="17" t="s">
        <v>390</v>
      </c>
      <c r="B54" s="34"/>
      <c r="C54" s="34" t="s">
        <v>1357</v>
      </c>
      <c r="D54" s="17" t="str">
        <f t="shared" si="1"/>
        <v>red</v>
      </c>
      <c r="E54" s="26"/>
      <c r="F54" s="26"/>
      <c r="G54" s="26" t="s">
        <v>1357</v>
      </c>
      <c r="H54" s="33" t="s">
        <v>173</v>
      </c>
      <c r="I54" s="34"/>
      <c r="J54" s="34"/>
      <c r="K54" s="51"/>
      <c r="L54" s="51"/>
      <c r="M54" s="51"/>
      <c r="N54" s="51"/>
      <c r="O54" s="51"/>
      <c r="P54" s="51"/>
      <c r="Q54" s="51"/>
      <c r="R54" s="108"/>
      <c r="S54" s="108"/>
      <c r="T54" s="57"/>
      <c r="U54" s="57"/>
      <c r="V54" s="57"/>
      <c r="W54" s="57"/>
      <c r="X54" s="57"/>
      <c r="Y54" s="57"/>
      <c r="Z54" s="57"/>
      <c r="AA54" s="78"/>
      <c r="AB54" s="78"/>
      <c r="AC54" s="78"/>
      <c r="AD54" s="78"/>
      <c r="AE54" s="71"/>
      <c r="AF54" s="71" t="s">
        <v>1357</v>
      </c>
      <c r="AG54" s="71"/>
      <c r="AH54" s="76"/>
      <c r="AI54" s="76"/>
      <c r="AJ54" s="76"/>
      <c r="AK54" s="64" t="s">
        <v>1357</v>
      </c>
      <c r="AL54" s="64" t="s">
        <v>1357</v>
      </c>
      <c r="AM54" s="64"/>
      <c r="AN54" s="69"/>
      <c r="AO54" s="69"/>
      <c r="AP54" s="69"/>
      <c r="AQ54" s="34">
        <v>44944</v>
      </c>
      <c r="AR54" s="34"/>
      <c r="AS54" s="97" t="s">
        <v>435</v>
      </c>
      <c r="AT54" s="7"/>
    </row>
    <row r="55" spans="1:46" s="5" customFormat="1" ht="16.5" customHeight="1" x14ac:dyDescent="0.15">
      <c r="A55" s="90" t="s">
        <v>449</v>
      </c>
      <c r="B55" s="25"/>
      <c r="C55" s="25" t="s">
        <v>1357</v>
      </c>
      <c r="D55" s="7" t="str">
        <f t="shared" si="1"/>
        <v>green</v>
      </c>
      <c r="E55" s="25" t="s">
        <v>1357</v>
      </c>
      <c r="F55" s="25"/>
      <c r="G55" s="25"/>
      <c r="H55" s="33" t="s">
        <v>173</v>
      </c>
      <c r="I55" s="25"/>
      <c r="J55" s="25"/>
      <c r="K55" s="51"/>
      <c r="L55" s="51"/>
      <c r="M55" s="51"/>
      <c r="N55" s="51"/>
      <c r="O55" s="51"/>
      <c r="P55" s="51"/>
      <c r="Q55" s="51"/>
      <c r="R55" s="108"/>
      <c r="S55" s="108"/>
      <c r="T55" s="57"/>
      <c r="U55" s="57"/>
      <c r="V55" s="57"/>
      <c r="W55" s="57"/>
      <c r="X55" s="57"/>
      <c r="Y55" s="57"/>
      <c r="Z55" s="57"/>
      <c r="AA55" s="78"/>
      <c r="AB55" s="78"/>
      <c r="AC55" s="78"/>
      <c r="AD55" s="78"/>
      <c r="AE55" s="71"/>
      <c r="AF55" s="71"/>
      <c r="AG55" s="71"/>
      <c r="AH55" s="86"/>
      <c r="AI55" s="86" t="s">
        <v>1385</v>
      </c>
      <c r="AJ55" s="86" t="s">
        <v>1385</v>
      </c>
      <c r="AK55" s="64"/>
      <c r="AL55" s="64"/>
      <c r="AM55" s="64"/>
      <c r="AN55" s="88"/>
      <c r="AO55" s="88" t="s">
        <v>1385</v>
      </c>
      <c r="AP55" s="88" t="s">
        <v>1385</v>
      </c>
      <c r="AQ55" s="25" t="s">
        <v>438</v>
      </c>
      <c r="AR55" s="25"/>
      <c r="AS55" s="97" t="s">
        <v>435</v>
      </c>
      <c r="AT55" s="7"/>
    </row>
    <row r="56" spans="1:46" s="5" customFormat="1" ht="16.5" customHeight="1" x14ac:dyDescent="0.15">
      <c r="A56" s="17" t="s">
        <v>419</v>
      </c>
      <c r="B56" s="34"/>
      <c r="C56" s="34" t="s">
        <v>1357</v>
      </c>
      <c r="D56" s="17" t="str">
        <f t="shared" si="1"/>
        <v>green</v>
      </c>
      <c r="E56" s="26" t="s">
        <v>1357</v>
      </c>
      <c r="F56" s="26"/>
      <c r="G56" s="26"/>
      <c r="H56" s="38" t="s">
        <v>434</v>
      </c>
      <c r="I56" s="34" t="s">
        <v>1357</v>
      </c>
      <c r="J56" s="34"/>
      <c r="K56" s="51"/>
      <c r="L56" s="51"/>
      <c r="M56" s="51"/>
      <c r="N56" s="51"/>
      <c r="O56" s="51"/>
      <c r="P56" s="51"/>
      <c r="Q56" s="51" t="s">
        <v>1357</v>
      </c>
      <c r="R56" s="108"/>
      <c r="S56" s="108"/>
      <c r="T56" s="57"/>
      <c r="U56" s="57"/>
      <c r="V56" s="57"/>
      <c r="W56" s="57"/>
      <c r="X56" s="57"/>
      <c r="Y56" s="57"/>
      <c r="Z56" s="57"/>
      <c r="AA56" s="78"/>
      <c r="AB56" s="78"/>
      <c r="AC56" s="78"/>
      <c r="AD56" s="78"/>
      <c r="AE56" s="71"/>
      <c r="AF56" s="71" t="s">
        <v>1357</v>
      </c>
      <c r="AG56" s="71"/>
      <c r="AH56" s="76"/>
      <c r="AI56" s="76"/>
      <c r="AJ56" s="76"/>
      <c r="AK56" s="64"/>
      <c r="AL56" s="64" t="s">
        <v>1357</v>
      </c>
      <c r="AM56" s="64"/>
      <c r="AN56" s="69"/>
      <c r="AO56" s="69" t="s">
        <v>1385</v>
      </c>
      <c r="AP56" s="69" t="s">
        <v>1385</v>
      </c>
      <c r="AQ56" s="34">
        <v>45047</v>
      </c>
      <c r="AR56" s="34"/>
      <c r="AS56" s="97" t="s">
        <v>435</v>
      </c>
      <c r="AT56" s="7"/>
    </row>
    <row r="57" spans="1:46" s="5" customFormat="1" ht="16.5" customHeight="1" x14ac:dyDescent="0.15">
      <c r="A57" s="17" t="s">
        <v>401</v>
      </c>
      <c r="B57" s="34" t="s">
        <v>1357</v>
      </c>
      <c r="C57" s="34" t="s">
        <v>1357</v>
      </c>
      <c r="D57" s="17" t="str">
        <f t="shared" si="1"/>
        <v>green</v>
      </c>
      <c r="E57" s="26" t="s">
        <v>1357</v>
      </c>
      <c r="F57" s="26"/>
      <c r="G57" s="26"/>
      <c r="H57" s="33" t="s">
        <v>17</v>
      </c>
      <c r="I57" s="34"/>
      <c r="J57" s="34"/>
      <c r="K57" s="51" t="s">
        <v>1357</v>
      </c>
      <c r="L57" s="51"/>
      <c r="M57" s="51"/>
      <c r="N57" s="51" t="s">
        <v>1357</v>
      </c>
      <c r="O57" s="51"/>
      <c r="P57" s="51"/>
      <c r="Q57" s="51"/>
      <c r="R57" s="108" t="s">
        <v>1357</v>
      </c>
      <c r="S57" s="108" t="s">
        <v>1357</v>
      </c>
      <c r="T57" s="57" t="s">
        <v>1357</v>
      </c>
      <c r="U57" s="57"/>
      <c r="V57" s="57" t="s">
        <v>1357</v>
      </c>
      <c r="W57" s="57"/>
      <c r="X57" s="57"/>
      <c r="Y57" s="57"/>
      <c r="Z57" s="57"/>
      <c r="AA57" s="78"/>
      <c r="AB57" s="78"/>
      <c r="AC57" s="78"/>
      <c r="AD57" s="78"/>
      <c r="AE57" s="71"/>
      <c r="AF57" s="71"/>
      <c r="AG57" s="71"/>
      <c r="AH57" s="76"/>
      <c r="AI57" s="76" t="s">
        <v>1357</v>
      </c>
      <c r="AJ57" s="76" t="s">
        <v>1385</v>
      </c>
      <c r="AK57" s="64" t="s">
        <v>1357</v>
      </c>
      <c r="AL57" s="64" t="s">
        <v>1357</v>
      </c>
      <c r="AM57" s="64" t="s">
        <v>1357</v>
      </c>
      <c r="AN57" s="69" t="s">
        <v>1357</v>
      </c>
      <c r="AO57" s="69" t="s">
        <v>1357</v>
      </c>
      <c r="AP57" s="69" t="s">
        <v>1357</v>
      </c>
      <c r="AQ57" s="34">
        <v>44893</v>
      </c>
      <c r="AR57" s="34"/>
      <c r="AS57" s="97" t="s">
        <v>435</v>
      </c>
      <c r="AT57" s="7"/>
    </row>
    <row r="58" spans="1:46" s="5" customFormat="1" ht="16.5" customHeight="1" x14ac:dyDescent="0.15">
      <c r="A58" s="7" t="s">
        <v>420</v>
      </c>
      <c r="B58" s="34" t="s">
        <v>1357</v>
      </c>
      <c r="C58" s="34" t="s">
        <v>1357</v>
      </c>
      <c r="D58" s="7" t="str">
        <f t="shared" si="1"/>
        <v>green</v>
      </c>
      <c r="E58" s="25" t="s">
        <v>1357</v>
      </c>
      <c r="F58" s="25"/>
      <c r="G58" s="25"/>
      <c r="H58" s="38" t="s">
        <v>434</v>
      </c>
      <c r="I58" s="34"/>
      <c r="J58" s="34"/>
      <c r="K58" s="51"/>
      <c r="L58" s="51"/>
      <c r="M58" s="51"/>
      <c r="N58" s="51"/>
      <c r="O58" s="51" t="s">
        <v>1357</v>
      </c>
      <c r="P58" s="51"/>
      <c r="Q58" s="51"/>
      <c r="R58" s="108"/>
      <c r="S58" s="108"/>
      <c r="T58" s="57" t="s">
        <v>1357</v>
      </c>
      <c r="U58" s="57"/>
      <c r="V58" s="57"/>
      <c r="W58" s="57"/>
      <c r="X58" s="57"/>
      <c r="Y58" s="57"/>
      <c r="Z58" s="57"/>
      <c r="AA58" s="78"/>
      <c r="AB58" s="78"/>
      <c r="AC58" s="78"/>
      <c r="AD58" s="78"/>
      <c r="AE58" s="71"/>
      <c r="AF58" s="71"/>
      <c r="AG58" s="71"/>
      <c r="AH58" s="76"/>
      <c r="AI58" s="76"/>
      <c r="AJ58" s="76"/>
      <c r="AK58" s="64"/>
      <c r="AL58" s="64" t="s">
        <v>1357</v>
      </c>
      <c r="AM58" s="64" t="s">
        <v>1357</v>
      </c>
      <c r="AN58" s="69"/>
      <c r="AO58" s="69"/>
      <c r="AP58" s="69"/>
      <c r="AQ58" s="34">
        <v>44950</v>
      </c>
      <c r="AR58" s="34"/>
      <c r="AS58" s="97" t="s">
        <v>435</v>
      </c>
      <c r="AT58" s="7"/>
    </row>
    <row r="59" spans="1:46" s="5" customFormat="1" ht="16.5" customHeight="1" x14ac:dyDescent="0.15">
      <c r="A59" s="7" t="s">
        <v>391</v>
      </c>
      <c r="B59" s="34"/>
      <c r="C59" s="34"/>
      <c r="D59" s="7" t="str">
        <f t="shared" si="1"/>
        <v>red</v>
      </c>
      <c r="E59" s="25"/>
      <c r="F59" s="25"/>
      <c r="G59" s="25" t="s">
        <v>1357</v>
      </c>
      <c r="H59" s="33" t="s">
        <v>173</v>
      </c>
      <c r="I59" s="34" t="s">
        <v>1357</v>
      </c>
      <c r="J59" s="34"/>
      <c r="K59" s="51"/>
      <c r="L59" s="51"/>
      <c r="M59" s="51"/>
      <c r="N59" s="51"/>
      <c r="O59" s="51"/>
      <c r="P59" s="51"/>
      <c r="Q59" s="51"/>
      <c r="R59" s="108"/>
      <c r="S59" s="108"/>
      <c r="T59" s="57"/>
      <c r="U59" s="57"/>
      <c r="V59" s="57"/>
      <c r="W59" s="57"/>
      <c r="X59" s="57"/>
      <c r="Y59" s="57"/>
      <c r="Z59" s="57"/>
      <c r="AA59" s="78"/>
      <c r="AB59" s="78"/>
      <c r="AC59" s="78"/>
      <c r="AD59" s="78"/>
      <c r="AE59" s="71"/>
      <c r="AF59" s="71"/>
      <c r="AG59" s="71"/>
      <c r="AH59" s="76"/>
      <c r="AI59" s="76"/>
      <c r="AJ59" s="76"/>
      <c r="AK59" s="64"/>
      <c r="AL59" s="64"/>
      <c r="AM59" s="64"/>
      <c r="AN59" s="69"/>
      <c r="AO59" s="69"/>
      <c r="AP59" s="69"/>
      <c r="AQ59" s="34">
        <v>44620</v>
      </c>
      <c r="AR59" s="34"/>
      <c r="AS59" s="97" t="s">
        <v>5</v>
      </c>
      <c r="AT59" s="7"/>
    </row>
    <row r="60" spans="1:46" s="5" customFormat="1" ht="16.5" customHeight="1" x14ac:dyDescent="0.15">
      <c r="A60" s="7" t="s">
        <v>22</v>
      </c>
      <c r="B60" s="34" t="s">
        <v>1357</v>
      </c>
      <c r="C60" s="34" t="s">
        <v>1357</v>
      </c>
      <c r="D60" s="7" t="str">
        <f t="shared" si="1"/>
        <v>green</v>
      </c>
      <c r="E60" s="25" t="s">
        <v>1357</v>
      </c>
      <c r="F60" s="25"/>
      <c r="G60" s="25"/>
      <c r="H60" s="33" t="s">
        <v>17</v>
      </c>
      <c r="I60" s="34"/>
      <c r="J60" s="34"/>
      <c r="K60" s="51" t="s">
        <v>1357</v>
      </c>
      <c r="L60" s="51"/>
      <c r="M60" s="51"/>
      <c r="N60" s="51" t="s">
        <v>1357</v>
      </c>
      <c r="O60" s="51"/>
      <c r="P60" s="51"/>
      <c r="Q60" s="51"/>
      <c r="R60" s="108" t="s">
        <v>1357</v>
      </c>
      <c r="S60" s="108"/>
      <c r="T60" s="57" t="s">
        <v>1357</v>
      </c>
      <c r="U60" s="57" t="s">
        <v>1357</v>
      </c>
      <c r="V60" s="57" t="s">
        <v>1357</v>
      </c>
      <c r="W60" s="57"/>
      <c r="X60" s="57"/>
      <c r="Y60" s="57"/>
      <c r="Z60" s="57"/>
      <c r="AA60" s="78"/>
      <c r="AB60" s="78"/>
      <c r="AC60" s="78"/>
      <c r="AD60" s="78"/>
      <c r="AE60" s="71" t="s">
        <v>1357</v>
      </c>
      <c r="AF60" s="71"/>
      <c r="AG60" s="71" t="s">
        <v>1357</v>
      </c>
      <c r="AH60" s="76"/>
      <c r="AI60" s="76" t="s">
        <v>1357</v>
      </c>
      <c r="AJ60" s="76"/>
      <c r="AK60" s="64" t="s">
        <v>1357</v>
      </c>
      <c r="AL60" s="64" t="s">
        <v>1357</v>
      </c>
      <c r="AM60" s="64" t="s">
        <v>1357</v>
      </c>
      <c r="AN60" s="69" t="s">
        <v>1357</v>
      </c>
      <c r="AO60" s="69" t="s">
        <v>1357</v>
      </c>
      <c r="AP60" s="69" t="s">
        <v>1385</v>
      </c>
      <c r="AQ60" s="34">
        <v>40175</v>
      </c>
      <c r="AR60" s="34"/>
      <c r="AS60" s="97" t="s">
        <v>4</v>
      </c>
      <c r="AT60" s="7"/>
    </row>
    <row r="61" spans="1:46" s="5" customFormat="1" ht="16.5" customHeight="1" x14ac:dyDescent="0.15">
      <c r="A61" s="17" t="s">
        <v>392</v>
      </c>
      <c r="B61" s="34"/>
      <c r="C61" s="34" t="s">
        <v>1357</v>
      </c>
      <c r="D61" s="17" t="str">
        <f t="shared" si="1"/>
        <v>yellow</v>
      </c>
      <c r="E61" s="26"/>
      <c r="F61" s="26" t="s">
        <v>1357</v>
      </c>
      <c r="G61" s="26"/>
      <c r="H61" s="33" t="s">
        <v>173</v>
      </c>
      <c r="I61" s="34" t="s">
        <v>1357</v>
      </c>
      <c r="J61" s="34"/>
      <c r="K61" s="51"/>
      <c r="L61" s="51" t="s">
        <v>1385</v>
      </c>
      <c r="M61" s="51"/>
      <c r="N61" s="51"/>
      <c r="O61" s="51"/>
      <c r="P61" s="51"/>
      <c r="Q61" s="51"/>
      <c r="R61" s="108"/>
      <c r="S61" s="108"/>
      <c r="T61" s="57"/>
      <c r="U61" s="57"/>
      <c r="V61" s="57"/>
      <c r="W61" s="57"/>
      <c r="X61" s="57"/>
      <c r="Y61" s="57"/>
      <c r="Z61" s="57"/>
      <c r="AA61" s="78" t="s">
        <v>1385</v>
      </c>
      <c r="AB61" s="78" t="s">
        <v>1385</v>
      </c>
      <c r="AC61" s="78"/>
      <c r="AD61" s="78"/>
      <c r="AE61" s="71"/>
      <c r="AF61" s="71" t="s">
        <v>1357</v>
      </c>
      <c r="AG61" s="71"/>
      <c r="AH61" s="76"/>
      <c r="AI61" s="76"/>
      <c r="AJ61" s="76"/>
      <c r="AK61" s="64" t="s">
        <v>1357</v>
      </c>
      <c r="AL61" s="64" t="s">
        <v>1357</v>
      </c>
      <c r="AM61" s="64" t="s">
        <v>1357</v>
      </c>
      <c r="AN61" s="69" t="s">
        <v>1357</v>
      </c>
      <c r="AO61" s="69"/>
      <c r="AP61" s="69"/>
      <c r="AQ61" s="34">
        <v>44594</v>
      </c>
      <c r="AR61" s="34"/>
      <c r="AS61" s="97" t="s">
        <v>8</v>
      </c>
      <c r="AT61" s="7"/>
    </row>
    <row r="62" spans="1:46" s="5" customFormat="1" ht="16.5" customHeight="1" x14ac:dyDescent="0.15">
      <c r="A62" s="7" t="s">
        <v>393</v>
      </c>
      <c r="B62" s="34"/>
      <c r="C62" s="34" t="s">
        <v>1357</v>
      </c>
      <c r="D62" s="7" t="str">
        <f t="shared" si="1"/>
        <v>green</v>
      </c>
      <c r="E62" s="25" t="s">
        <v>1357</v>
      </c>
      <c r="F62" s="25"/>
      <c r="G62" s="25"/>
      <c r="H62" s="33" t="s">
        <v>173</v>
      </c>
      <c r="I62" s="34"/>
      <c r="J62" s="34"/>
      <c r="K62" s="51"/>
      <c r="L62" s="51"/>
      <c r="M62" s="51" t="s">
        <v>1357</v>
      </c>
      <c r="N62" s="51"/>
      <c r="O62" s="51"/>
      <c r="P62" s="51"/>
      <c r="Q62" s="51"/>
      <c r="R62" s="108"/>
      <c r="S62" s="108"/>
      <c r="T62" s="57" t="s">
        <v>1385</v>
      </c>
      <c r="U62" s="57"/>
      <c r="V62" s="57"/>
      <c r="W62" s="57"/>
      <c r="X62" s="57"/>
      <c r="Y62" s="57" t="s">
        <v>1385</v>
      </c>
      <c r="Z62" s="57"/>
      <c r="AA62" s="78"/>
      <c r="AB62" s="78"/>
      <c r="AC62" s="78"/>
      <c r="AD62" s="78"/>
      <c r="AE62" s="71" t="s">
        <v>1357</v>
      </c>
      <c r="AF62" s="71" t="s">
        <v>1357</v>
      </c>
      <c r="AG62" s="71" t="s">
        <v>1357</v>
      </c>
      <c r="AH62" s="76" t="s">
        <v>1357</v>
      </c>
      <c r="AI62" s="76" t="s">
        <v>1385</v>
      </c>
      <c r="AJ62" s="76" t="s">
        <v>1385</v>
      </c>
      <c r="AK62" s="64" t="s">
        <v>1357</v>
      </c>
      <c r="AL62" s="64" t="s">
        <v>1357</v>
      </c>
      <c r="AM62" s="64" t="s">
        <v>1357</v>
      </c>
      <c r="AN62" s="69" t="s">
        <v>1357</v>
      </c>
      <c r="AO62" s="69" t="s">
        <v>1357</v>
      </c>
      <c r="AP62" s="69" t="s">
        <v>1357</v>
      </c>
      <c r="AQ62" s="34">
        <v>44894</v>
      </c>
      <c r="AR62" s="34"/>
      <c r="AS62" s="97" t="s">
        <v>435</v>
      </c>
      <c r="AT62" s="7"/>
    </row>
    <row r="63" spans="1:46" s="5" customFormat="1" ht="16.5" customHeight="1" x14ac:dyDescent="0.15">
      <c r="A63" s="17" t="s">
        <v>421</v>
      </c>
      <c r="B63" s="34"/>
      <c r="C63" s="34" t="s">
        <v>1357</v>
      </c>
      <c r="D63" s="17" t="str">
        <f t="shared" si="1"/>
        <v>yellow</v>
      </c>
      <c r="E63" s="26"/>
      <c r="F63" s="26" t="s">
        <v>1357</v>
      </c>
      <c r="G63" s="26"/>
      <c r="H63" s="38" t="s">
        <v>434</v>
      </c>
      <c r="I63" s="34" t="s">
        <v>1357</v>
      </c>
      <c r="J63" s="34"/>
      <c r="K63" s="51"/>
      <c r="L63" s="51"/>
      <c r="M63" s="51"/>
      <c r="N63" s="51"/>
      <c r="O63" s="51"/>
      <c r="P63" s="51"/>
      <c r="Q63" s="51"/>
      <c r="R63" s="108"/>
      <c r="S63" s="108"/>
      <c r="T63" s="57"/>
      <c r="U63" s="57"/>
      <c r="V63" s="57"/>
      <c r="W63" s="57"/>
      <c r="X63" s="57"/>
      <c r="Y63" s="57"/>
      <c r="Z63" s="57"/>
      <c r="AA63" s="78"/>
      <c r="AB63" s="78"/>
      <c r="AC63" s="78"/>
      <c r="AD63" s="78"/>
      <c r="AE63" s="71"/>
      <c r="AF63" s="71"/>
      <c r="AG63" s="71"/>
      <c r="AH63" s="76"/>
      <c r="AI63" s="76"/>
      <c r="AJ63" s="76"/>
      <c r="AK63" s="64" t="s">
        <v>1357</v>
      </c>
      <c r="AL63" s="64" t="s">
        <v>1357</v>
      </c>
      <c r="AM63" s="64"/>
      <c r="AN63" s="69"/>
      <c r="AO63" s="69"/>
      <c r="AP63" s="69"/>
      <c r="AQ63" s="34">
        <v>44831</v>
      </c>
      <c r="AR63" s="34"/>
      <c r="AS63" s="97" t="s">
        <v>422</v>
      </c>
      <c r="AT63" s="7"/>
    </row>
    <row r="64" spans="1:46" s="5" customFormat="1" ht="16.5" customHeight="1" x14ac:dyDescent="0.15">
      <c r="A64" s="17" t="s">
        <v>398</v>
      </c>
      <c r="B64" s="34" t="s">
        <v>1357</v>
      </c>
      <c r="C64" s="34" t="s">
        <v>1357</v>
      </c>
      <c r="D64" s="17" t="str">
        <f t="shared" si="1"/>
        <v>green</v>
      </c>
      <c r="E64" s="26" t="s">
        <v>1357</v>
      </c>
      <c r="F64" s="26"/>
      <c r="G64" s="26"/>
      <c r="H64" s="33" t="s">
        <v>16</v>
      </c>
      <c r="I64" s="34"/>
      <c r="J64" s="34"/>
      <c r="K64" s="51" t="s">
        <v>1357</v>
      </c>
      <c r="L64" s="51" t="s">
        <v>1357</v>
      </c>
      <c r="M64" s="51"/>
      <c r="N64" s="51" t="s">
        <v>1357</v>
      </c>
      <c r="O64" s="51" t="s">
        <v>1357</v>
      </c>
      <c r="P64" s="51"/>
      <c r="Q64" s="51"/>
      <c r="R64" s="108" t="s">
        <v>1357</v>
      </c>
      <c r="S64" s="108" t="s">
        <v>1357</v>
      </c>
      <c r="T64" s="57" t="s">
        <v>1357</v>
      </c>
      <c r="U64" s="57" t="s">
        <v>1357</v>
      </c>
      <c r="V64" s="57" t="s">
        <v>1357</v>
      </c>
      <c r="W64" s="57" t="s">
        <v>1357</v>
      </c>
      <c r="X64" s="57"/>
      <c r="Y64" s="57"/>
      <c r="Z64" s="57"/>
      <c r="AA64" s="78"/>
      <c r="AB64" s="78"/>
      <c r="AC64" s="78"/>
      <c r="AD64" s="78"/>
      <c r="AE64" s="71"/>
      <c r="AF64" s="71"/>
      <c r="AG64" s="71"/>
      <c r="AH64" s="76"/>
      <c r="AI64" s="76"/>
      <c r="AJ64" s="76"/>
      <c r="AK64" s="64" t="s">
        <v>1357</v>
      </c>
      <c r="AL64" s="64" t="s">
        <v>1357</v>
      </c>
      <c r="AM64" s="64" t="s">
        <v>1357</v>
      </c>
      <c r="AN64" s="69" t="s">
        <v>1357</v>
      </c>
      <c r="AO64" s="69" t="s">
        <v>1385</v>
      </c>
      <c r="AP64" s="69" t="s">
        <v>1385</v>
      </c>
      <c r="AQ64" s="34">
        <v>40477</v>
      </c>
      <c r="AR64" s="34"/>
      <c r="AS64" s="97" t="s">
        <v>3</v>
      </c>
      <c r="AT64" s="7"/>
    </row>
    <row r="65" spans="1:46" s="5" customFormat="1" ht="16.5" customHeight="1" x14ac:dyDescent="0.15">
      <c r="A65" s="42" t="s">
        <v>423</v>
      </c>
      <c r="B65" s="34"/>
      <c r="C65" s="34"/>
      <c r="D65" s="42" t="str">
        <f t="shared" si="1"/>
        <v>red</v>
      </c>
      <c r="E65" s="26"/>
      <c r="F65" s="26"/>
      <c r="G65" s="26" t="s">
        <v>1357</v>
      </c>
      <c r="H65" s="38" t="s">
        <v>434</v>
      </c>
      <c r="I65" s="34" t="s">
        <v>1357</v>
      </c>
      <c r="J65" s="34"/>
      <c r="K65" s="51"/>
      <c r="L65" s="51"/>
      <c r="M65" s="51"/>
      <c r="N65" s="51"/>
      <c r="O65" s="51"/>
      <c r="P65" s="51"/>
      <c r="Q65" s="51"/>
      <c r="R65" s="108"/>
      <c r="S65" s="108"/>
      <c r="T65" s="57"/>
      <c r="U65" s="57"/>
      <c r="V65" s="57"/>
      <c r="W65" s="57"/>
      <c r="X65" s="57"/>
      <c r="Y65" s="57"/>
      <c r="Z65" s="57"/>
      <c r="AA65" s="78"/>
      <c r="AB65" s="78"/>
      <c r="AC65" s="78"/>
      <c r="AD65" s="78"/>
      <c r="AE65" s="71"/>
      <c r="AF65" s="71"/>
      <c r="AG65" s="71"/>
      <c r="AH65" s="76"/>
      <c r="AI65" s="76"/>
      <c r="AJ65" s="76"/>
      <c r="AK65" s="64" t="s">
        <v>1357</v>
      </c>
      <c r="AL65" s="64"/>
      <c r="AM65" s="64"/>
      <c r="AN65" s="69"/>
      <c r="AO65" s="69"/>
      <c r="AP65" s="69"/>
      <c r="AQ65" s="34">
        <v>43539</v>
      </c>
      <c r="AR65" s="34"/>
      <c r="AS65" s="97" t="s">
        <v>435</v>
      </c>
      <c r="AT65" s="7"/>
    </row>
    <row r="66" spans="1:46" s="5" customFormat="1" ht="16.5" customHeight="1" x14ac:dyDescent="0.15">
      <c r="A66" s="18" t="s">
        <v>432</v>
      </c>
      <c r="B66" s="25"/>
      <c r="C66" s="25" t="s">
        <v>1357</v>
      </c>
      <c r="D66" s="18" t="str">
        <f t="shared" si="1"/>
        <v>green</v>
      </c>
      <c r="E66" s="27" t="s">
        <v>1357</v>
      </c>
      <c r="F66" s="27"/>
      <c r="G66" s="27"/>
      <c r="H66" s="38" t="s">
        <v>434</v>
      </c>
      <c r="I66" s="25"/>
      <c r="J66" s="25"/>
      <c r="K66" s="50"/>
      <c r="L66" s="50"/>
      <c r="M66" s="50"/>
      <c r="N66" s="50"/>
      <c r="O66" s="50"/>
      <c r="P66" s="50"/>
      <c r="Q66" s="50"/>
      <c r="R66" s="111"/>
      <c r="S66" s="111"/>
      <c r="T66" s="62" t="s">
        <v>1357</v>
      </c>
      <c r="U66" s="62"/>
      <c r="V66" s="62"/>
      <c r="W66" s="62"/>
      <c r="X66" s="62"/>
      <c r="Y66" s="62"/>
      <c r="Z66" s="62" t="s">
        <v>1357</v>
      </c>
      <c r="AA66" s="83"/>
      <c r="AB66" s="83"/>
      <c r="AC66" s="83"/>
      <c r="AD66" s="83"/>
      <c r="AE66" s="76"/>
      <c r="AF66" s="76"/>
      <c r="AG66" s="76"/>
      <c r="AH66" s="76"/>
      <c r="AI66" s="76" t="s">
        <v>1357</v>
      </c>
      <c r="AJ66" s="76" t="s">
        <v>1357</v>
      </c>
      <c r="AK66" s="69" t="s">
        <v>1357</v>
      </c>
      <c r="AL66" s="69" t="s">
        <v>1357</v>
      </c>
      <c r="AM66" s="69"/>
      <c r="AN66" s="69" t="s">
        <v>1357</v>
      </c>
      <c r="AO66" s="69" t="s">
        <v>1357</v>
      </c>
      <c r="AP66" s="69" t="s">
        <v>1385</v>
      </c>
      <c r="AQ66" s="25" t="s">
        <v>438</v>
      </c>
      <c r="AR66" s="25"/>
      <c r="AS66" s="100"/>
      <c r="AT66" s="7"/>
    </row>
    <row r="67" spans="1:46" s="5" customFormat="1" ht="16.5" customHeight="1" x14ac:dyDescent="0.15">
      <c r="A67" s="7" t="s">
        <v>394</v>
      </c>
      <c r="B67" s="34"/>
      <c r="C67" s="34"/>
      <c r="D67" s="7" t="str">
        <f t="shared" si="1"/>
        <v>red</v>
      </c>
      <c r="E67" s="25"/>
      <c r="F67" s="25"/>
      <c r="G67" s="25" t="s">
        <v>1357</v>
      </c>
      <c r="H67" s="33" t="s">
        <v>173</v>
      </c>
      <c r="I67" s="34" t="s">
        <v>1357</v>
      </c>
      <c r="J67" s="34"/>
      <c r="K67" s="51"/>
      <c r="L67" s="51"/>
      <c r="M67" s="51"/>
      <c r="N67" s="51"/>
      <c r="O67" s="51"/>
      <c r="P67" s="51"/>
      <c r="Q67" s="51"/>
      <c r="R67" s="108"/>
      <c r="S67" s="108"/>
      <c r="T67" s="57"/>
      <c r="U67" s="57"/>
      <c r="V67" s="57"/>
      <c r="W67" s="57"/>
      <c r="X67" s="57"/>
      <c r="Y67" s="57"/>
      <c r="Z67" s="57"/>
      <c r="AA67" s="78"/>
      <c r="AB67" s="78"/>
      <c r="AC67" s="78"/>
      <c r="AD67" s="78"/>
      <c r="AE67" s="71"/>
      <c r="AF67" s="71"/>
      <c r="AG67" s="71"/>
      <c r="AH67" s="76"/>
      <c r="AI67" s="76"/>
      <c r="AJ67" s="76"/>
      <c r="AK67" s="64"/>
      <c r="AL67" s="64"/>
      <c r="AM67" s="64"/>
      <c r="AN67" s="69"/>
      <c r="AO67" s="69"/>
      <c r="AP67" s="69"/>
      <c r="AQ67" s="34">
        <v>41288</v>
      </c>
      <c r="AR67" s="34"/>
      <c r="AS67" s="97" t="s">
        <v>435</v>
      </c>
      <c r="AT67" s="7"/>
    </row>
    <row r="68" spans="1:46" s="5" customFormat="1" ht="16.5" customHeight="1" x14ac:dyDescent="0.15">
      <c r="A68" s="17" t="s">
        <v>424</v>
      </c>
      <c r="B68" s="34"/>
      <c r="C68" s="34" t="s">
        <v>1357</v>
      </c>
      <c r="D68" s="17" t="str">
        <f t="shared" ref="D68:D80" si="2">IF(E68="x","green",IF(G68="x","red",IF(F68="x","yellow","unknown")))</f>
        <v>green</v>
      </c>
      <c r="E68" s="26" t="s">
        <v>1357</v>
      </c>
      <c r="F68" s="26"/>
      <c r="G68" s="26"/>
      <c r="H68" s="38" t="s">
        <v>434</v>
      </c>
      <c r="I68" s="34"/>
      <c r="J68" s="34"/>
      <c r="K68" s="51"/>
      <c r="L68" s="51"/>
      <c r="M68" s="51" t="s">
        <v>1357</v>
      </c>
      <c r="N68" s="51"/>
      <c r="O68" s="51"/>
      <c r="P68" s="51"/>
      <c r="Q68" s="51"/>
      <c r="R68" s="108"/>
      <c r="S68" s="108"/>
      <c r="T68" s="57"/>
      <c r="U68" s="57"/>
      <c r="V68" s="57"/>
      <c r="W68" s="57"/>
      <c r="X68" s="57"/>
      <c r="Y68" s="57"/>
      <c r="Z68" s="57"/>
      <c r="AA68" s="78"/>
      <c r="AB68" s="78"/>
      <c r="AC68" s="78"/>
      <c r="AD68" s="78"/>
      <c r="AE68" s="71"/>
      <c r="AF68" s="71" t="s">
        <v>1357</v>
      </c>
      <c r="AG68" s="71"/>
      <c r="AH68" s="76" t="s">
        <v>1357</v>
      </c>
      <c r="AI68" s="76" t="s">
        <v>1357</v>
      </c>
      <c r="AJ68" s="76" t="s">
        <v>1357</v>
      </c>
      <c r="AK68" s="64" t="s">
        <v>1357</v>
      </c>
      <c r="AL68" s="64" t="s">
        <v>1357</v>
      </c>
      <c r="AM68" s="64" t="s">
        <v>1357</v>
      </c>
      <c r="AN68" s="69" t="s">
        <v>1357</v>
      </c>
      <c r="AO68" s="69" t="s">
        <v>1357</v>
      </c>
      <c r="AP68" s="69" t="s">
        <v>1357</v>
      </c>
      <c r="AQ68" s="34">
        <v>44931</v>
      </c>
      <c r="AR68" s="34"/>
      <c r="AS68" s="97" t="s">
        <v>435</v>
      </c>
      <c r="AT68" s="7"/>
    </row>
    <row r="69" spans="1:46" s="5" customFormat="1" ht="16.5" customHeight="1" x14ac:dyDescent="0.15">
      <c r="A69" s="17" t="s">
        <v>425</v>
      </c>
      <c r="B69" s="34" t="s">
        <v>1357</v>
      </c>
      <c r="C69" s="34" t="s">
        <v>1357</v>
      </c>
      <c r="D69" s="17" t="str">
        <f t="shared" si="2"/>
        <v>green</v>
      </c>
      <c r="E69" s="26" t="s">
        <v>1357</v>
      </c>
      <c r="F69" s="26"/>
      <c r="G69" s="26"/>
      <c r="H69" s="38" t="s">
        <v>434</v>
      </c>
      <c r="I69" s="34"/>
      <c r="J69" s="34"/>
      <c r="K69" s="51"/>
      <c r="L69" s="51"/>
      <c r="M69" s="51"/>
      <c r="N69" s="51"/>
      <c r="O69" s="51" t="s">
        <v>1357</v>
      </c>
      <c r="P69" s="51"/>
      <c r="Q69" s="51"/>
      <c r="R69" s="108"/>
      <c r="S69" s="108"/>
      <c r="T69" s="57"/>
      <c r="U69" s="57"/>
      <c r="V69" s="57"/>
      <c r="W69" s="57"/>
      <c r="X69" s="57"/>
      <c r="Y69" s="57"/>
      <c r="Z69" s="57"/>
      <c r="AA69" s="78"/>
      <c r="AB69" s="78"/>
      <c r="AC69" s="78"/>
      <c r="AD69" s="78"/>
      <c r="AE69" s="71"/>
      <c r="AF69" s="71"/>
      <c r="AG69" s="71" t="s">
        <v>1357</v>
      </c>
      <c r="AH69" s="76"/>
      <c r="AI69" s="76"/>
      <c r="AJ69" s="76"/>
      <c r="AK69" s="64"/>
      <c r="AL69" s="64"/>
      <c r="AM69" s="64" t="s">
        <v>1357</v>
      </c>
      <c r="AN69" s="69"/>
      <c r="AO69" s="69"/>
      <c r="AP69" s="69"/>
      <c r="AQ69" s="34">
        <v>45009</v>
      </c>
      <c r="AR69" s="34"/>
      <c r="AS69" s="97" t="s">
        <v>8</v>
      </c>
      <c r="AT69" s="7"/>
    </row>
    <row r="70" spans="1:46" s="5" customFormat="1" ht="16.5" customHeight="1" x14ac:dyDescent="0.15">
      <c r="A70" s="17" t="s">
        <v>426</v>
      </c>
      <c r="B70" s="34" t="s">
        <v>1357</v>
      </c>
      <c r="C70" s="34" t="s">
        <v>1357</v>
      </c>
      <c r="D70" s="17" t="str">
        <f t="shared" si="2"/>
        <v>green</v>
      </c>
      <c r="E70" s="26" t="s">
        <v>1357</v>
      </c>
      <c r="F70" s="26"/>
      <c r="G70" s="26"/>
      <c r="H70" s="38" t="s">
        <v>434</v>
      </c>
      <c r="I70" s="34"/>
      <c r="J70" s="34"/>
      <c r="K70" s="51"/>
      <c r="L70" s="51"/>
      <c r="M70" s="51"/>
      <c r="N70" s="51"/>
      <c r="O70" s="51"/>
      <c r="P70" s="51"/>
      <c r="Q70" s="51"/>
      <c r="R70" s="108"/>
      <c r="S70" s="108" t="s">
        <v>1357</v>
      </c>
      <c r="T70" s="57" t="s">
        <v>1357</v>
      </c>
      <c r="U70" s="57" t="s">
        <v>1357</v>
      </c>
      <c r="V70" s="57"/>
      <c r="W70" s="57"/>
      <c r="X70" s="57"/>
      <c r="Y70" s="57"/>
      <c r="Z70" s="57"/>
      <c r="AA70" s="78"/>
      <c r="AB70" s="78"/>
      <c r="AC70" s="78"/>
      <c r="AD70" s="78"/>
      <c r="AE70" s="71" t="s">
        <v>1357</v>
      </c>
      <c r="AF70" s="71" t="s">
        <v>1357</v>
      </c>
      <c r="AG70" s="71" t="s">
        <v>1357</v>
      </c>
      <c r="AH70" s="85" t="s">
        <v>1357</v>
      </c>
      <c r="AI70" s="85" t="s">
        <v>1357</v>
      </c>
      <c r="AJ70" s="76" t="s">
        <v>1357</v>
      </c>
      <c r="AK70" s="64" t="s">
        <v>1357</v>
      </c>
      <c r="AL70" s="64" t="s">
        <v>1357</v>
      </c>
      <c r="AM70" s="64" t="s">
        <v>1357</v>
      </c>
      <c r="AN70" s="87" t="s">
        <v>1357</v>
      </c>
      <c r="AO70" s="87" t="s">
        <v>1357</v>
      </c>
      <c r="AP70" s="69" t="s">
        <v>1357</v>
      </c>
      <c r="AQ70" s="34">
        <v>43825</v>
      </c>
      <c r="AR70" s="34"/>
      <c r="AS70" s="97" t="s">
        <v>435</v>
      </c>
      <c r="AT70" s="7"/>
    </row>
    <row r="71" spans="1:46" s="5" customFormat="1" ht="16.5" customHeight="1" x14ac:dyDescent="0.15">
      <c r="A71" s="17" t="s">
        <v>427</v>
      </c>
      <c r="B71" s="34" t="s">
        <v>1357</v>
      </c>
      <c r="C71" s="34" t="s">
        <v>1357</v>
      </c>
      <c r="D71" s="17" t="str">
        <f t="shared" si="2"/>
        <v>green</v>
      </c>
      <c r="E71" s="26" t="s">
        <v>1357</v>
      </c>
      <c r="F71" s="26"/>
      <c r="G71" s="26"/>
      <c r="H71" s="38" t="s">
        <v>434</v>
      </c>
      <c r="I71" s="34"/>
      <c r="J71" s="34"/>
      <c r="K71" s="51"/>
      <c r="L71" s="51"/>
      <c r="M71" s="51" t="s">
        <v>1385</v>
      </c>
      <c r="N71" s="51"/>
      <c r="O71" s="51"/>
      <c r="P71" s="51"/>
      <c r="Q71" s="51" t="s">
        <v>1357</v>
      </c>
      <c r="R71" s="108"/>
      <c r="S71" s="108"/>
      <c r="T71" s="57"/>
      <c r="U71" s="57"/>
      <c r="V71" s="57"/>
      <c r="W71" s="57"/>
      <c r="X71" s="57"/>
      <c r="Y71" s="57"/>
      <c r="Z71" s="57" t="s">
        <v>1357</v>
      </c>
      <c r="AA71" s="78"/>
      <c r="AB71" s="78"/>
      <c r="AC71" s="78"/>
      <c r="AD71" s="78"/>
      <c r="AE71" s="71"/>
      <c r="AF71" s="71"/>
      <c r="AG71" s="71"/>
      <c r="AH71" s="76"/>
      <c r="AI71" s="76"/>
      <c r="AJ71" s="76"/>
      <c r="AK71" s="64"/>
      <c r="AL71" s="64"/>
      <c r="AM71" s="64" t="s">
        <v>1357</v>
      </c>
      <c r="AN71" s="69"/>
      <c r="AO71" s="69" t="s">
        <v>1385</v>
      </c>
      <c r="AP71" s="69" t="s">
        <v>1385</v>
      </c>
      <c r="AQ71" s="34">
        <v>45091</v>
      </c>
      <c r="AR71" s="34"/>
      <c r="AS71" s="97" t="s">
        <v>8</v>
      </c>
      <c r="AT71" s="7"/>
    </row>
    <row r="72" spans="1:46" s="5" customFormat="1" ht="16.5" customHeight="1" x14ac:dyDescent="0.15">
      <c r="A72" s="19" t="s">
        <v>402</v>
      </c>
      <c r="B72" s="37" t="s">
        <v>1357</v>
      </c>
      <c r="C72" s="37" t="s">
        <v>1357</v>
      </c>
      <c r="D72" s="19" t="str">
        <f t="shared" si="2"/>
        <v>green</v>
      </c>
      <c r="E72" s="28" t="s">
        <v>1357</v>
      </c>
      <c r="F72" s="28"/>
      <c r="G72" s="28"/>
      <c r="H72" s="35" t="s">
        <v>17</v>
      </c>
      <c r="I72" s="37"/>
      <c r="J72" s="37"/>
      <c r="K72" s="53"/>
      <c r="L72" s="53" t="s">
        <v>1357</v>
      </c>
      <c r="M72" s="53" t="s">
        <v>1357</v>
      </c>
      <c r="N72" s="53"/>
      <c r="O72" s="53" t="s">
        <v>1385</v>
      </c>
      <c r="P72" s="53" t="s">
        <v>1357</v>
      </c>
      <c r="Q72" s="53" t="s">
        <v>1357</v>
      </c>
      <c r="R72" s="112" t="s">
        <v>1357</v>
      </c>
      <c r="S72" s="112"/>
      <c r="T72" s="59" t="s">
        <v>1385</v>
      </c>
      <c r="U72" s="59"/>
      <c r="V72" s="59"/>
      <c r="W72" s="59" t="s">
        <v>1385</v>
      </c>
      <c r="X72" s="59"/>
      <c r="Y72" s="59" t="s">
        <v>1357</v>
      </c>
      <c r="Z72" s="59" t="s">
        <v>1357</v>
      </c>
      <c r="AA72" s="80"/>
      <c r="AB72" s="80"/>
      <c r="AC72" s="80"/>
      <c r="AD72" s="80"/>
      <c r="AE72" s="73"/>
      <c r="AF72" s="73"/>
      <c r="AG72" s="73"/>
      <c r="AH72" s="76" t="s">
        <v>1357</v>
      </c>
      <c r="AI72" s="76" t="s">
        <v>1385</v>
      </c>
      <c r="AJ72" s="76" t="s">
        <v>1385</v>
      </c>
      <c r="AK72" s="66" t="s">
        <v>1357</v>
      </c>
      <c r="AL72" s="66" t="s">
        <v>1357</v>
      </c>
      <c r="AM72" s="66" t="s">
        <v>1357</v>
      </c>
      <c r="AN72" s="69" t="s">
        <v>1357</v>
      </c>
      <c r="AO72" s="69" t="s">
        <v>1357</v>
      </c>
      <c r="AP72" s="69" t="s">
        <v>1357</v>
      </c>
      <c r="AQ72" s="37">
        <v>44866</v>
      </c>
      <c r="AR72" s="37"/>
      <c r="AS72" s="101" t="s">
        <v>5</v>
      </c>
      <c r="AT72" s="7"/>
    </row>
    <row r="73" spans="1:46" s="5" customFormat="1" ht="16.5" customHeight="1" x14ac:dyDescent="0.15">
      <c r="A73" s="17" t="s">
        <v>13</v>
      </c>
      <c r="B73" s="34"/>
      <c r="C73" s="34" t="s">
        <v>1357</v>
      </c>
      <c r="D73" s="17" t="str">
        <f t="shared" si="2"/>
        <v>green</v>
      </c>
      <c r="E73" s="26" t="s">
        <v>1357</v>
      </c>
      <c r="F73" s="26"/>
      <c r="G73" s="26"/>
      <c r="H73" s="33" t="s">
        <v>173</v>
      </c>
      <c r="I73" s="34"/>
      <c r="J73" s="34"/>
      <c r="K73" s="51"/>
      <c r="L73" s="51"/>
      <c r="M73" s="51" t="s">
        <v>1357</v>
      </c>
      <c r="N73" s="51"/>
      <c r="O73" s="51"/>
      <c r="P73" s="51"/>
      <c r="Q73" s="51"/>
      <c r="R73" s="108"/>
      <c r="S73" s="108"/>
      <c r="T73" s="57"/>
      <c r="U73" s="57"/>
      <c r="V73" s="57"/>
      <c r="W73" s="57" t="s">
        <v>1385</v>
      </c>
      <c r="X73" s="57"/>
      <c r="Y73" s="57"/>
      <c r="Z73" s="57"/>
      <c r="AA73" s="78"/>
      <c r="AB73" s="78"/>
      <c r="AC73" s="78"/>
      <c r="AD73" s="78"/>
      <c r="AE73" s="71"/>
      <c r="AF73" s="71" t="s">
        <v>1357</v>
      </c>
      <c r="AG73" s="71"/>
      <c r="AH73" s="76" t="s">
        <v>1357</v>
      </c>
      <c r="AI73" s="76" t="s">
        <v>1385</v>
      </c>
      <c r="AJ73" s="76" t="s">
        <v>1357</v>
      </c>
      <c r="AK73" s="64" t="s">
        <v>1357</v>
      </c>
      <c r="AL73" s="64" t="s">
        <v>1357</v>
      </c>
      <c r="AM73" s="64" t="s">
        <v>1357</v>
      </c>
      <c r="AN73" s="69" t="s">
        <v>1357</v>
      </c>
      <c r="AO73" s="69" t="s">
        <v>1357</v>
      </c>
      <c r="AP73" s="69" t="s">
        <v>1357</v>
      </c>
      <c r="AQ73" s="34">
        <v>41163</v>
      </c>
      <c r="AR73" s="34"/>
      <c r="AS73" s="97" t="s">
        <v>435</v>
      </c>
      <c r="AT73" s="7"/>
    </row>
    <row r="74" spans="1:46" s="5" customFormat="1" ht="16.5" customHeight="1" x14ac:dyDescent="0.15">
      <c r="A74" s="7" t="s">
        <v>395</v>
      </c>
      <c r="B74" s="34" t="s">
        <v>1357</v>
      </c>
      <c r="C74" s="34" t="s">
        <v>1357</v>
      </c>
      <c r="D74" s="7" t="str">
        <f t="shared" si="2"/>
        <v>green</v>
      </c>
      <c r="E74" s="25" t="s">
        <v>1357</v>
      </c>
      <c r="F74" s="25"/>
      <c r="G74" s="25"/>
      <c r="H74" s="33" t="s">
        <v>173</v>
      </c>
      <c r="I74" s="34"/>
      <c r="J74" s="34"/>
      <c r="K74" s="51" t="s">
        <v>1357</v>
      </c>
      <c r="L74" s="51"/>
      <c r="M74" s="51"/>
      <c r="N74" s="51"/>
      <c r="O74" s="51" t="s">
        <v>1357</v>
      </c>
      <c r="P74" s="51"/>
      <c r="Q74" s="51"/>
      <c r="R74" s="108"/>
      <c r="S74" s="108"/>
      <c r="T74" s="57" t="s">
        <v>1357</v>
      </c>
      <c r="U74" s="57"/>
      <c r="V74" s="57"/>
      <c r="W74" s="57"/>
      <c r="X74" s="57"/>
      <c r="Y74" s="57"/>
      <c r="Z74" s="57"/>
      <c r="AA74" s="78"/>
      <c r="AB74" s="78"/>
      <c r="AC74" s="78"/>
      <c r="AD74" s="78"/>
      <c r="AE74" s="71"/>
      <c r="AF74" s="71" t="s">
        <v>1357</v>
      </c>
      <c r="AG74" s="71"/>
      <c r="AH74" s="76"/>
      <c r="AI74" s="76"/>
      <c r="AJ74" s="76" t="s">
        <v>1385</v>
      </c>
      <c r="AK74" s="64" t="s">
        <v>1357</v>
      </c>
      <c r="AL74" s="64" t="s">
        <v>1357</v>
      </c>
      <c r="AM74" s="64" t="s">
        <v>1357</v>
      </c>
      <c r="AN74" s="69" t="s">
        <v>1357</v>
      </c>
      <c r="AO74" s="69" t="s">
        <v>1385</v>
      </c>
      <c r="AP74" s="69" t="s">
        <v>1385</v>
      </c>
      <c r="AQ74" s="34">
        <v>43693</v>
      </c>
      <c r="AR74" s="34"/>
      <c r="AS74" s="97" t="s">
        <v>435</v>
      </c>
      <c r="AT74" s="7"/>
    </row>
    <row r="75" spans="1:46" s="5" customFormat="1" ht="16.5" customHeight="1" x14ac:dyDescent="0.15">
      <c r="A75" s="7" t="s">
        <v>428</v>
      </c>
      <c r="B75" s="34"/>
      <c r="C75" s="34" t="s">
        <v>1357</v>
      </c>
      <c r="D75" s="7" t="str">
        <f t="shared" si="2"/>
        <v>green</v>
      </c>
      <c r="E75" s="25" t="s">
        <v>1357</v>
      </c>
      <c r="F75" s="25"/>
      <c r="G75" s="25"/>
      <c r="H75" s="38" t="s">
        <v>434</v>
      </c>
      <c r="I75" s="34"/>
      <c r="J75" s="34"/>
      <c r="K75" s="51"/>
      <c r="L75" s="51"/>
      <c r="M75" s="51"/>
      <c r="N75" s="51"/>
      <c r="O75" s="51"/>
      <c r="P75" s="51"/>
      <c r="Q75" s="51"/>
      <c r="R75" s="108"/>
      <c r="S75" s="108"/>
      <c r="T75" s="57"/>
      <c r="U75" s="57"/>
      <c r="V75" s="57"/>
      <c r="W75" s="57"/>
      <c r="X75" s="57"/>
      <c r="Y75" s="57"/>
      <c r="Z75" s="57"/>
      <c r="AA75" s="78"/>
      <c r="AB75" s="78"/>
      <c r="AC75" s="78"/>
      <c r="AD75" s="78"/>
      <c r="AE75" s="71"/>
      <c r="AF75" s="71" t="s">
        <v>1357</v>
      </c>
      <c r="AG75" s="71"/>
      <c r="AH75" s="76" t="s">
        <v>1357</v>
      </c>
      <c r="AI75" s="76" t="s">
        <v>1357</v>
      </c>
      <c r="AJ75" s="76" t="s">
        <v>1357</v>
      </c>
      <c r="AK75" s="64"/>
      <c r="AL75" s="64" t="s">
        <v>1357</v>
      </c>
      <c r="AM75" s="64"/>
      <c r="AN75" s="69" t="s">
        <v>1357</v>
      </c>
      <c r="AO75" s="69" t="s">
        <v>1385</v>
      </c>
      <c r="AP75" s="69" t="s">
        <v>1385</v>
      </c>
      <c r="AQ75" s="34">
        <v>43259</v>
      </c>
      <c r="AR75" s="34"/>
      <c r="AS75" s="97" t="s">
        <v>435</v>
      </c>
      <c r="AT75" s="7"/>
    </row>
    <row r="76" spans="1:46" s="5" customFormat="1" ht="16.5" customHeight="1" x14ac:dyDescent="0.15">
      <c r="A76" s="17" t="s">
        <v>429</v>
      </c>
      <c r="B76" s="34"/>
      <c r="C76" s="34" t="s">
        <v>1357</v>
      </c>
      <c r="D76" s="17" t="str">
        <f t="shared" si="2"/>
        <v>yellow</v>
      </c>
      <c r="E76" s="26"/>
      <c r="F76" s="26" t="s">
        <v>1357</v>
      </c>
      <c r="G76" s="26"/>
      <c r="H76" s="38" t="s">
        <v>434</v>
      </c>
      <c r="I76" s="34"/>
      <c r="J76" s="34"/>
      <c r="K76" s="51"/>
      <c r="L76" s="51"/>
      <c r="M76" s="51"/>
      <c r="N76" s="51"/>
      <c r="O76" s="51"/>
      <c r="P76" s="51"/>
      <c r="Q76" s="51"/>
      <c r="R76" s="108"/>
      <c r="S76" s="108"/>
      <c r="T76" s="57"/>
      <c r="U76" s="57"/>
      <c r="V76" s="57"/>
      <c r="W76" s="57"/>
      <c r="X76" s="57"/>
      <c r="Y76" s="57"/>
      <c r="Z76" s="57"/>
      <c r="AA76" s="78"/>
      <c r="AB76" s="78"/>
      <c r="AC76" s="78"/>
      <c r="AD76" s="78"/>
      <c r="AE76" s="71"/>
      <c r="AF76" s="71"/>
      <c r="AG76" s="71"/>
      <c r="AH76" s="76"/>
      <c r="AI76" s="76"/>
      <c r="AJ76" s="76"/>
      <c r="AK76" s="64"/>
      <c r="AL76" s="64"/>
      <c r="AM76" s="64"/>
      <c r="AN76" s="69" t="s">
        <v>1357</v>
      </c>
      <c r="AO76" s="69"/>
      <c r="AP76" s="69"/>
      <c r="AQ76" s="34">
        <v>44985</v>
      </c>
      <c r="AR76" s="34"/>
      <c r="AS76" s="97" t="s">
        <v>435</v>
      </c>
      <c r="AT76" s="7"/>
    </row>
    <row r="77" spans="1:46" s="5" customFormat="1" ht="16.5" customHeight="1" x14ac:dyDescent="0.15">
      <c r="A77" s="17" t="s">
        <v>430</v>
      </c>
      <c r="B77" s="34"/>
      <c r="C77" s="34" t="s">
        <v>1357</v>
      </c>
      <c r="D77" s="17" t="str">
        <f t="shared" si="2"/>
        <v>yellow</v>
      </c>
      <c r="E77" s="26"/>
      <c r="F77" s="26" t="s">
        <v>1357</v>
      </c>
      <c r="G77" s="26"/>
      <c r="H77" s="38" t="s">
        <v>434</v>
      </c>
      <c r="I77" s="34"/>
      <c r="J77" s="34"/>
      <c r="K77" s="51"/>
      <c r="L77" s="51"/>
      <c r="M77" s="51"/>
      <c r="N77" s="51"/>
      <c r="O77" s="51"/>
      <c r="P77" s="51"/>
      <c r="Q77" s="51"/>
      <c r="R77" s="108"/>
      <c r="S77" s="108"/>
      <c r="T77" s="57"/>
      <c r="U77" s="57"/>
      <c r="V77" s="57"/>
      <c r="W77" s="57"/>
      <c r="X77" s="57"/>
      <c r="Y77" s="57"/>
      <c r="Z77" s="57"/>
      <c r="AA77" s="78"/>
      <c r="AB77" s="78"/>
      <c r="AC77" s="78"/>
      <c r="AD77" s="78"/>
      <c r="AE77" s="71"/>
      <c r="AF77" s="71" t="s">
        <v>1357</v>
      </c>
      <c r="AG77" s="71"/>
      <c r="AH77" s="76"/>
      <c r="AI77" s="76"/>
      <c r="AJ77" s="76"/>
      <c r="AK77" s="64"/>
      <c r="AL77" s="64" t="s">
        <v>1357</v>
      </c>
      <c r="AM77" s="64"/>
      <c r="AN77" s="69" t="s">
        <v>1357</v>
      </c>
      <c r="AO77" s="69"/>
      <c r="AP77" s="69"/>
      <c r="AQ77" s="34">
        <v>44908</v>
      </c>
      <c r="AR77" s="34"/>
      <c r="AS77" s="97" t="s">
        <v>435</v>
      </c>
      <c r="AT77" s="7"/>
    </row>
    <row r="78" spans="1:46" s="5" customFormat="1" ht="16.5" customHeight="1" x14ac:dyDescent="0.15">
      <c r="A78" s="17" t="s">
        <v>14</v>
      </c>
      <c r="B78" s="34"/>
      <c r="C78" s="34" t="s">
        <v>1357</v>
      </c>
      <c r="D78" s="17" t="str">
        <f t="shared" si="2"/>
        <v>green</v>
      </c>
      <c r="E78" s="26" t="s">
        <v>1357</v>
      </c>
      <c r="F78" s="26"/>
      <c r="G78" s="26"/>
      <c r="H78" s="33" t="s">
        <v>173</v>
      </c>
      <c r="I78" s="34"/>
      <c r="J78" s="34"/>
      <c r="K78" s="51"/>
      <c r="L78" s="51"/>
      <c r="M78" s="51"/>
      <c r="N78" s="51"/>
      <c r="O78" s="51"/>
      <c r="P78" s="51"/>
      <c r="Q78" s="51"/>
      <c r="R78" s="108"/>
      <c r="S78" s="108"/>
      <c r="T78" s="57"/>
      <c r="U78" s="57"/>
      <c r="V78" s="57"/>
      <c r="W78" s="57"/>
      <c r="X78" s="57"/>
      <c r="Y78" s="57"/>
      <c r="Z78" s="57" t="s">
        <v>1385</v>
      </c>
      <c r="AA78" s="78"/>
      <c r="AB78" s="78"/>
      <c r="AC78" s="78"/>
      <c r="AD78" s="78"/>
      <c r="AE78" s="71" t="s">
        <v>1357</v>
      </c>
      <c r="AF78" s="71" t="s">
        <v>1357</v>
      </c>
      <c r="AG78" s="71" t="s">
        <v>1357</v>
      </c>
      <c r="AH78" s="76" t="s">
        <v>1357</v>
      </c>
      <c r="AI78" s="76" t="s">
        <v>1357</v>
      </c>
      <c r="AJ78" s="76" t="s">
        <v>1357</v>
      </c>
      <c r="AK78" s="64" t="s">
        <v>1357</v>
      </c>
      <c r="AL78" s="64" t="s">
        <v>1357</v>
      </c>
      <c r="AM78" s="64" t="s">
        <v>1357</v>
      </c>
      <c r="AN78" s="69" t="s">
        <v>1357</v>
      </c>
      <c r="AO78" s="69" t="s">
        <v>1357</v>
      </c>
      <c r="AP78" s="69" t="s">
        <v>1357</v>
      </c>
      <c r="AQ78" s="34">
        <v>40807</v>
      </c>
      <c r="AR78" s="34"/>
      <c r="AS78" s="97" t="s">
        <v>435</v>
      </c>
      <c r="AT78" s="7"/>
    </row>
    <row r="79" spans="1:46" s="5" customFormat="1" ht="16.5" customHeight="1" x14ac:dyDescent="0.15">
      <c r="A79" s="7" t="s">
        <v>396</v>
      </c>
      <c r="B79" s="34"/>
      <c r="C79" s="34" t="s">
        <v>1357</v>
      </c>
      <c r="D79" s="7" t="str">
        <f t="shared" si="2"/>
        <v>yellow</v>
      </c>
      <c r="E79" s="25"/>
      <c r="F79" s="25" t="s">
        <v>1357</v>
      </c>
      <c r="G79" s="25"/>
      <c r="H79" s="33" t="s">
        <v>173</v>
      </c>
      <c r="I79" s="34" t="s">
        <v>1357</v>
      </c>
      <c r="J79" s="34"/>
      <c r="K79" s="51"/>
      <c r="L79" s="51" t="s">
        <v>1385</v>
      </c>
      <c r="M79" s="51"/>
      <c r="N79" s="51"/>
      <c r="O79" s="51"/>
      <c r="P79" s="51"/>
      <c r="Q79" s="51" t="s">
        <v>1385</v>
      </c>
      <c r="R79" s="108"/>
      <c r="S79" s="108"/>
      <c r="T79" s="57"/>
      <c r="U79" s="57"/>
      <c r="V79" s="57"/>
      <c r="W79" s="57" t="s">
        <v>1385</v>
      </c>
      <c r="X79" s="57"/>
      <c r="Y79" s="57" t="s">
        <v>1357</v>
      </c>
      <c r="Z79" s="57"/>
      <c r="AA79" s="78"/>
      <c r="AB79" s="78"/>
      <c r="AC79" s="78"/>
      <c r="AD79" s="78"/>
      <c r="AE79" s="71"/>
      <c r="AF79" s="71"/>
      <c r="AG79" s="71"/>
      <c r="AH79" s="76"/>
      <c r="AI79" s="76"/>
      <c r="AJ79" s="76" t="s">
        <v>1385</v>
      </c>
      <c r="AK79" s="64" t="s">
        <v>1357</v>
      </c>
      <c r="AL79" s="64" t="s">
        <v>1357</v>
      </c>
      <c r="AM79" s="64"/>
      <c r="AN79" s="69" t="s">
        <v>1357</v>
      </c>
      <c r="AO79" s="69" t="s">
        <v>1385</v>
      </c>
      <c r="AP79" s="69" t="s">
        <v>1385</v>
      </c>
      <c r="AQ79" s="34">
        <v>45007</v>
      </c>
      <c r="AR79" s="34"/>
      <c r="AS79" s="97" t="s">
        <v>8</v>
      </c>
      <c r="AT79" s="7"/>
    </row>
    <row r="80" spans="1:46" s="5" customFormat="1" ht="16.5" customHeight="1" x14ac:dyDescent="0.15">
      <c r="A80" s="17" t="s">
        <v>403</v>
      </c>
      <c r="B80" s="34" t="s">
        <v>1357</v>
      </c>
      <c r="C80" s="34" t="s">
        <v>1357</v>
      </c>
      <c r="D80" s="17" t="str">
        <f t="shared" si="2"/>
        <v>green</v>
      </c>
      <c r="E80" s="26" t="s">
        <v>1357</v>
      </c>
      <c r="F80" s="26"/>
      <c r="G80" s="26"/>
      <c r="H80" s="33" t="s">
        <v>17</v>
      </c>
      <c r="I80" s="34"/>
      <c r="J80" s="34"/>
      <c r="K80" s="51"/>
      <c r="L80" s="51"/>
      <c r="M80" s="51"/>
      <c r="N80" s="51"/>
      <c r="O80" s="51"/>
      <c r="P80" s="51"/>
      <c r="Q80" s="51"/>
      <c r="R80" s="108" t="s">
        <v>1357</v>
      </c>
      <c r="S80" s="108" t="s">
        <v>1357</v>
      </c>
      <c r="T80" s="57"/>
      <c r="U80" s="57"/>
      <c r="V80" s="57"/>
      <c r="W80" s="57"/>
      <c r="X80" s="57"/>
      <c r="Y80" s="57"/>
      <c r="Z80" s="57"/>
      <c r="AA80" s="78"/>
      <c r="AB80" s="78"/>
      <c r="AC80" s="78"/>
      <c r="AD80" s="78"/>
      <c r="AE80" s="71" t="s">
        <v>1357</v>
      </c>
      <c r="AF80" s="71"/>
      <c r="AG80" s="71"/>
      <c r="AH80" s="76"/>
      <c r="AI80" s="76" t="s">
        <v>1385</v>
      </c>
      <c r="AJ80" s="76" t="s">
        <v>1385</v>
      </c>
      <c r="AK80" s="64" t="s">
        <v>1357</v>
      </c>
      <c r="AL80" s="64" t="s">
        <v>1357</v>
      </c>
      <c r="AM80" s="64" t="s">
        <v>1357</v>
      </c>
      <c r="AN80" s="69" t="s">
        <v>1357</v>
      </c>
      <c r="AO80" s="69" t="s">
        <v>1357</v>
      </c>
      <c r="AP80" s="69" t="s">
        <v>1357</v>
      </c>
      <c r="AQ80" s="34">
        <v>39965</v>
      </c>
      <c r="AR80" s="34"/>
      <c r="AS80" s="97" t="s">
        <v>435</v>
      </c>
      <c r="AT80" s="7"/>
    </row>
    <row r="81" spans="1:46" s="5" customFormat="1" ht="16.5" customHeight="1" x14ac:dyDescent="0.15">
      <c r="A81" s="9"/>
      <c r="B81" s="34"/>
      <c r="C81" s="34"/>
      <c r="D81" s="9"/>
      <c r="E81" s="30"/>
      <c r="F81" s="30"/>
      <c r="G81" s="30"/>
      <c r="H81" s="40"/>
      <c r="I81" s="34"/>
      <c r="J81" s="34"/>
      <c r="K81" s="50"/>
      <c r="L81" s="50"/>
      <c r="M81" s="50"/>
      <c r="N81" s="50"/>
      <c r="O81" s="50"/>
      <c r="P81" s="50"/>
      <c r="Q81" s="50"/>
      <c r="R81" s="111"/>
      <c r="S81" s="111"/>
      <c r="T81" s="62"/>
      <c r="U81" s="62"/>
      <c r="V81" s="62"/>
      <c r="W81" s="62"/>
      <c r="X81" s="62"/>
      <c r="Y81" s="62"/>
      <c r="Z81" s="62"/>
      <c r="AA81" s="83"/>
      <c r="AB81" s="83"/>
      <c r="AC81" s="83"/>
      <c r="AD81" s="83"/>
      <c r="AE81" s="76"/>
      <c r="AF81" s="76"/>
      <c r="AG81" s="76"/>
      <c r="AH81" s="76"/>
      <c r="AI81" s="76"/>
      <c r="AJ81" s="76"/>
      <c r="AK81" s="69"/>
      <c r="AL81" s="69"/>
      <c r="AM81" s="69"/>
      <c r="AN81" s="69"/>
      <c r="AO81" s="69"/>
      <c r="AP81" s="69"/>
      <c r="AQ81" s="10"/>
      <c r="AR81" s="10"/>
      <c r="AS81" s="100"/>
      <c r="AT81" s="7"/>
    </row>
    <row r="82" spans="1:46" s="5" customFormat="1" ht="16.5" customHeight="1" x14ac:dyDescent="0.15">
      <c r="A82" s="9"/>
      <c r="B82" s="34"/>
      <c r="C82" s="34"/>
      <c r="D82" s="9"/>
      <c r="E82" s="30"/>
      <c r="F82" s="30"/>
      <c r="G82" s="30"/>
      <c r="H82" s="40"/>
      <c r="I82" s="34"/>
      <c r="J82" s="34"/>
      <c r="K82" s="50"/>
      <c r="L82" s="50"/>
      <c r="M82" s="50"/>
      <c r="N82" s="50"/>
      <c r="O82" s="50"/>
      <c r="P82" s="50"/>
      <c r="Q82" s="50"/>
      <c r="R82" s="111"/>
      <c r="S82" s="111"/>
      <c r="T82" s="62"/>
      <c r="U82" s="62"/>
      <c r="V82" s="62"/>
      <c r="W82" s="62"/>
      <c r="X82" s="62"/>
      <c r="Y82" s="62"/>
      <c r="Z82" s="62"/>
      <c r="AA82" s="83"/>
      <c r="AB82" s="83"/>
      <c r="AC82" s="83"/>
      <c r="AD82" s="83"/>
      <c r="AE82" s="76"/>
      <c r="AF82" s="76"/>
      <c r="AG82" s="76"/>
      <c r="AH82" s="76"/>
      <c r="AI82" s="76"/>
      <c r="AJ82" s="76"/>
      <c r="AK82" s="69"/>
      <c r="AL82" s="69"/>
      <c r="AM82" s="69"/>
      <c r="AN82" s="69"/>
      <c r="AO82" s="69"/>
      <c r="AP82" s="69"/>
      <c r="AQ82" s="10"/>
      <c r="AR82" s="10"/>
      <c r="AS82" s="100"/>
      <c r="AT82" s="7"/>
    </row>
    <row r="83" spans="1:46" s="5" customFormat="1" ht="16.5" customHeight="1" x14ac:dyDescent="0.15">
      <c r="A83" s="22"/>
      <c r="B83" s="89"/>
      <c r="C83" s="89"/>
      <c r="D83" s="22"/>
      <c r="E83" s="31"/>
      <c r="F83" s="31"/>
      <c r="G83" s="31"/>
      <c r="H83" s="41"/>
      <c r="I83" s="89"/>
      <c r="J83" s="89"/>
      <c r="K83" s="56"/>
      <c r="L83" s="56"/>
      <c r="M83" s="56"/>
      <c r="N83" s="56"/>
      <c r="O83" s="56"/>
      <c r="P83" s="56"/>
      <c r="Q83" s="56"/>
      <c r="R83" s="113"/>
      <c r="S83" s="113"/>
      <c r="T83" s="63"/>
      <c r="U83" s="63"/>
      <c r="V83" s="63"/>
      <c r="W83" s="63"/>
      <c r="X83" s="63"/>
      <c r="Y83" s="63"/>
      <c r="Z83" s="63"/>
      <c r="AA83" s="84"/>
      <c r="AB83" s="84"/>
      <c r="AC83" s="84"/>
      <c r="AD83" s="84"/>
      <c r="AE83" s="77"/>
      <c r="AF83" s="77"/>
      <c r="AG83" s="77"/>
      <c r="AH83" s="77"/>
      <c r="AI83" s="77"/>
      <c r="AJ83" s="77"/>
      <c r="AK83" s="70"/>
      <c r="AL83" s="70"/>
      <c r="AM83" s="70"/>
      <c r="AN83" s="70"/>
      <c r="AO83" s="70"/>
      <c r="AP83" s="70"/>
      <c r="AQ83" s="23"/>
      <c r="AR83" s="23"/>
      <c r="AS83" s="102"/>
      <c r="AT83" s="24"/>
    </row>
    <row r="84" spans="1:46" s="5" customFormat="1" ht="15.75" customHeight="1" x14ac:dyDescent="0.15">
      <c r="A84" s="103" t="s">
        <v>370</v>
      </c>
      <c r="B84" s="12"/>
      <c r="C84" s="12"/>
      <c r="D84" s="11"/>
      <c r="E84" s="12">
        <f>COUNTIF(E5:E83,"&lt;&gt;")</f>
        <v>49</v>
      </c>
      <c r="F84" s="12">
        <f>COUNTIF(F5:F83,"&lt;&gt;")</f>
        <v>13</v>
      </c>
      <c r="G84" s="12">
        <f>COUNTIF(G5:G83,"&lt;&gt;")</f>
        <v>14</v>
      </c>
      <c r="H84" s="12">
        <f>COUNTIF(member_level,"&lt;&gt;")</f>
        <v>76</v>
      </c>
      <c r="I84" s="12">
        <f>COUNTIF(I5:I83,"&lt;&gt;")</f>
        <v>28</v>
      </c>
      <c r="J84" s="12">
        <f>COUNTIF(J5:J83,"&lt;&gt;")</f>
        <v>0</v>
      </c>
      <c r="K84" s="12">
        <f>COUNTIF(K5:K83,"&lt;&gt;")</f>
        <v>10</v>
      </c>
      <c r="L84" s="12">
        <f>COUNTIF(L5:L83,"&lt;&gt;")</f>
        <v>10</v>
      </c>
      <c r="M84" s="12">
        <f>COUNTIF(M5:M83,"&lt;&gt;")</f>
        <v>14</v>
      </c>
      <c r="N84" s="12">
        <f>COUNTIF(N5:N83,"&lt;&gt;")</f>
        <v>6</v>
      </c>
      <c r="O84" s="12">
        <f>COUNTIF(O5:O83,"&lt;&gt;")</f>
        <v>14</v>
      </c>
      <c r="P84" s="12">
        <f>COUNTIF(P5:P83,"&lt;&gt;")</f>
        <v>4</v>
      </c>
      <c r="Q84" s="12">
        <f>COUNTIF(Q5:Q83,"&lt;&gt;")</f>
        <v>6</v>
      </c>
      <c r="R84" s="12">
        <f>COUNTIF(R5:R83,"&lt;&gt;")</f>
        <v>10</v>
      </c>
      <c r="S84" s="12">
        <f>COUNTIF(S5:S83,"&lt;&gt;")</f>
        <v>5</v>
      </c>
      <c r="T84" s="12">
        <f>COUNTIF(T5:T83,"&lt;&gt;")</f>
        <v>27</v>
      </c>
      <c r="U84" s="12">
        <f>COUNTIF(U5:U83,"&lt;&gt;")</f>
        <v>9</v>
      </c>
      <c r="V84" s="12">
        <f>COUNTIF(V5:V83,"&lt;&gt;")</f>
        <v>9</v>
      </c>
      <c r="W84" s="12">
        <f>COUNTIF(W5:W83,"&lt;&gt;")</f>
        <v>10</v>
      </c>
      <c r="X84" s="12">
        <f>COUNTIF(X5:X83,"&lt;&gt;")</f>
        <v>1</v>
      </c>
      <c r="Y84" s="12">
        <f>COUNTIF(Y5:Y83,"&lt;&gt;")</f>
        <v>7</v>
      </c>
      <c r="Z84" s="12">
        <f>COUNTIF(Z5:Z83,"&lt;&gt;")</f>
        <v>10</v>
      </c>
      <c r="AA84" s="12">
        <f>COUNTIF(AA5:AA83,"&lt;&gt;")</f>
        <v>6</v>
      </c>
      <c r="AB84" s="12">
        <f>COUNTIF(AB5:AB83,"&lt;&gt;")</f>
        <v>2</v>
      </c>
      <c r="AC84" s="12">
        <f>COUNTIF(AC5:AC83,"&lt;&gt;")</f>
        <v>1</v>
      </c>
      <c r="AD84" s="12">
        <f>COUNTIF(AD5:AD83,"&lt;&gt;")</f>
        <v>0</v>
      </c>
      <c r="AE84" s="12">
        <f>COUNTIF(AE5:AE83,"&lt;&gt;")</f>
        <v>16</v>
      </c>
      <c r="AF84" s="12">
        <f>COUNTIF(AF5:AF83,"&lt;&gt;")</f>
        <v>27</v>
      </c>
      <c r="AG84" s="12">
        <f>COUNTIF(AG5:AG83,"&lt;&gt;")</f>
        <v>17</v>
      </c>
      <c r="AH84" s="12">
        <f>COUNTIF(AH5:AH83,"&lt;&gt;")</f>
        <v>21</v>
      </c>
      <c r="AI84" s="12">
        <f>COUNTIF(AI5:AI83,"&lt;&gt;")</f>
        <v>34</v>
      </c>
      <c r="AJ84" s="12">
        <f>COUNTIF(AJ5:AJ83,"&lt;&gt;")</f>
        <v>30</v>
      </c>
      <c r="AK84" s="12">
        <f>COUNTIF(AK5:AK83,"&lt;&gt;")</f>
        <v>43</v>
      </c>
      <c r="AL84" s="12">
        <f t="shared" ref="AL84" si="3">COUNTIF(AL5:AL83,"&lt;&gt;")</f>
        <v>58</v>
      </c>
      <c r="AM84" s="12">
        <f>COUNTIF(AM5:AM83,"&lt;&gt;")</f>
        <v>41</v>
      </c>
      <c r="AN84" s="12">
        <f>COUNTIF(AN5:AN83,"&lt;&gt;")</f>
        <v>48</v>
      </c>
      <c r="AO84" s="12">
        <f>COUNTIF(AO5:AO83,"&lt;&gt;")</f>
        <v>45</v>
      </c>
      <c r="AP84" s="12">
        <f>COUNTIF(AP5:AP83,"&lt;&gt;")</f>
        <v>41</v>
      </c>
      <c r="AQ84" s="12"/>
      <c r="AR84" s="12"/>
      <c r="AS84" s="94"/>
      <c r="AT84" s="13"/>
    </row>
    <row r="85" spans="1:46" s="5" customFormat="1" ht="18" customHeight="1" x14ac:dyDescent="0.15">
      <c r="B85" s="8"/>
      <c r="C85" s="8"/>
      <c r="E85" s="8"/>
      <c r="F85" s="8"/>
      <c r="G85" s="8"/>
      <c r="I85" s="8"/>
      <c r="J85" s="8"/>
      <c r="K85" s="8"/>
      <c r="L85" s="8"/>
      <c r="M85" s="8"/>
      <c r="N85" s="8"/>
      <c r="O85" s="8"/>
      <c r="P85" s="8"/>
      <c r="Q85" s="8"/>
      <c r="R85" s="8"/>
      <c r="S85" s="8"/>
      <c r="T85" s="8"/>
      <c r="U85" s="8"/>
      <c r="V85" s="8"/>
      <c r="W85" s="8"/>
      <c r="X85" s="8"/>
      <c r="Y85" s="8"/>
      <c r="Z85" s="8"/>
      <c r="AJ85" s="8"/>
      <c r="AP85" s="8"/>
      <c r="AR85" s="8"/>
      <c r="AS85" s="95"/>
    </row>
    <row r="86" spans="1:46" s="5" customFormat="1" ht="13.5" customHeight="1" x14ac:dyDescent="0.15">
      <c r="B86" s="8"/>
      <c r="C86" s="8"/>
      <c r="E86" s="8"/>
      <c r="F86" s="8"/>
      <c r="G86" s="8"/>
      <c r="H86" s="25">
        <f>COUNTIF(member_level, "Charter")</f>
        <v>3</v>
      </c>
      <c r="I86" s="8"/>
      <c r="J86" s="8"/>
      <c r="K86" s="8"/>
      <c r="L86" s="8"/>
      <c r="M86" s="8"/>
      <c r="N86" s="8"/>
      <c r="O86" s="8"/>
      <c r="P86" s="8"/>
      <c r="Q86" s="8"/>
      <c r="R86" s="8"/>
      <c r="S86" s="8"/>
      <c r="T86" s="8"/>
      <c r="U86" s="8"/>
      <c r="V86" s="8"/>
      <c r="W86" s="8"/>
      <c r="X86" s="8"/>
      <c r="Y86" s="8"/>
      <c r="Z86" s="8"/>
      <c r="AJ86" s="8"/>
      <c r="AP86" s="8"/>
      <c r="AQ86" s="104" t="s">
        <v>16</v>
      </c>
      <c r="AR86" s="8"/>
      <c r="AS86" s="95"/>
    </row>
    <row r="87" spans="1:46" x14ac:dyDescent="0.2">
      <c r="B87" s="8"/>
      <c r="C87" s="8"/>
      <c r="H87" s="25">
        <f>COUNTIF(member_level, "Core")</f>
        <v>10</v>
      </c>
      <c r="I87" s="8"/>
      <c r="J87" s="8"/>
      <c r="AQ87" s="104" t="s">
        <v>17</v>
      </c>
      <c r="AR87" s="8"/>
    </row>
    <row r="88" spans="1:46" x14ac:dyDescent="0.2">
      <c r="B88" s="8"/>
      <c r="C88" s="8"/>
      <c r="H88" s="25">
        <f>COUNTIF(member_level, "Associate")</f>
        <v>37</v>
      </c>
      <c r="I88" s="8"/>
      <c r="J88" s="8"/>
      <c r="AQ88" s="104" t="s">
        <v>173</v>
      </c>
      <c r="AR88" s="8"/>
    </row>
    <row r="89" spans="1:46" x14ac:dyDescent="0.2">
      <c r="B89" s="8"/>
      <c r="C89" s="8"/>
      <c r="H89" s="25">
        <f>COUNTIF(member_level, "Startup Plus")</f>
        <v>0</v>
      </c>
      <c r="I89" s="8"/>
      <c r="J89" s="8"/>
      <c r="AQ89" s="104" t="s">
        <v>439</v>
      </c>
      <c r="AR89" s="8"/>
    </row>
    <row r="90" spans="1:46" x14ac:dyDescent="0.2">
      <c r="H90" s="25">
        <f>COUNTIF(member_level, "StartUp")</f>
        <v>26</v>
      </c>
      <c r="AQ90" s="104" t="s">
        <v>440</v>
      </c>
    </row>
  </sheetData>
  <autoFilter ref="A4:AT84" xr:uid="{00000000-0009-0000-0000-000000000000}"/>
  <sortState xmlns:xlrd2="http://schemas.microsoft.com/office/spreadsheetml/2017/richdata2" ref="A5:AT80">
    <sortCondition ref="A5:A80"/>
  </sortState>
  <mergeCells count="6">
    <mergeCell ref="AE3:AJ3"/>
    <mergeCell ref="AK3:AP3"/>
    <mergeCell ref="T3:Z3"/>
    <mergeCell ref="AA3:AD3"/>
    <mergeCell ref="K3:Q3"/>
    <mergeCell ref="R3:S3"/>
  </mergeCells>
  <conditionalFormatting sqref="A57">
    <cfRule type="expression" dxfId="10" priority="14">
      <formula>"if($B$58 = ""red"")"</formula>
    </cfRule>
  </conditionalFormatting>
  <conditionalFormatting sqref="E5:E83">
    <cfRule type="cellIs" dxfId="9" priority="5" operator="equal">
      <formula>"x"</formula>
    </cfRule>
  </conditionalFormatting>
  <conditionalFormatting sqref="F5:F83">
    <cfRule type="cellIs" dxfId="8" priority="4" operator="equal">
      <formula>"x"</formula>
    </cfRule>
  </conditionalFormatting>
  <conditionalFormatting sqref="G5:G83">
    <cfRule type="cellIs" dxfId="7" priority="3" operator="equal">
      <formula>"x"</formula>
    </cfRule>
  </conditionalFormatting>
  <conditionalFormatting sqref="I5:I83 B5:C83">
    <cfRule type="cellIs" dxfId="6" priority="2" operator="equal">
      <formula>"x"</formula>
    </cfRule>
  </conditionalFormatting>
  <conditionalFormatting sqref="A5:A83">
    <cfRule type="expression" dxfId="5" priority="15">
      <formula>D5="green"</formula>
    </cfRule>
    <cfRule type="expression" dxfId="4" priority="16" stopIfTrue="1">
      <formula>$D5="red"</formula>
    </cfRule>
    <cfRule type="expression" dxfId="3" priority="17">
      <formula>D5="yellow"</formula>
    </cfRule>
  </conditionalFormatting>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94"/>
  <sheetViews>
    <sheetView workbookViewId="0">
      <selection activeCell="A169" sqref="A169:XFD169"/>
    </sheetView>
  </sheetViews>
  <sheetFormatPr baseColWidth="10" defaultColWidth="8.83203125" defaultRowHeight="15" x14ac:dyDescent="0.2"/>
  <cols>
    <col min="1" max="1" width="19" customWidth="1"/>
  </cols>
  <sheetData>
    <row r="1" spans="1:26" x14ac:dyDescent="0.2">
      <c r="A1" t="s">
        <v>23</v>
      </c>
      <c r="B1" t="s">
        <v>24</v>
      </c>
      <c r="C1" t="s">
        <v>25</v>
      </c>
      <c r="D1" t="s">
        <v>26</v>
      </c>
      <c r="E1" t="s">
        <v>2</v>
      </c>
      <c r="F1" t="s">
        <v>27</v>
      </c>
      <c r="G1" t="s">
        <v>28</v>
      </c>
      <c r="H1" t="s">
        <v>29</v>
      </c>
      <c r="I1" t="s">
        <v>30</v>
      </c>
      <c r="J1" t="s">
        <v>31</v>
      </c>
      <c r="K1" t="s">
        <v>32</v>
      </c>
      <c r="L1" t="s">
        <v>33</v>
      </c>
      <c r="M1" t="s">
        <v>34</v>
      </c>
      <c r="N1" t="s">
        <v>35</v>
      </c>
      <c r="O1" t="s">
        <v>36</v>
      </c>
      <c r="P1" t="s">
        <v>37</v>
      </c>
      <c r="Q1" t="s">
        <v>38</v>
      </c>
      <c r="R1" t="s">
        <v>39</v>
      </c>
      <c r="S1" t="s">
        <v>40</v>
      </c>
      <c r="T1" t="s">
        <v>41</v>
      </c>
      <c r="U1" t="s">
        <v>42</v>
      </c>
      <c r="V1" t="s">
        <v>43</v>
      </c>
      <c r="W1" t="s">
        <v>44</v>
      </c>
      <c r="X1" t="s">
        <v>45</v>
      </c>
      <c r="Y1" t="s">
        <v>46</v>
      </c>
    </row>
    <row r="2" spans="1:26" x14ac:dyDescent="0.2">
      <c r="A2" t="s">
        <v>404</v>
      </c>
      <c r="B2" t="s">
        <v>450</v>
      </c>
      <c r="C2" t="s">
        <v>451</v>
      </c>
      <c r="D2" t="s">
        <v>452</v>
      </c>
      <c r="E2" t="s">
        <v>8</v>
      </c>
      <c r="F2" t="s">
        <v>47</v>
      </c>
      <c r="G2" t="s">
        <v>48</v>
      </c>
      <c r="N2" t="s">
        <v>64</v>
      </c>
      <c r="O2" t="s">
        <v>453</v>
      </c>
      <c r="P2" t="s">
        <v>454</v>
      </c>
      <c r="Q2" t="s">
        <v>455</v>
      </c>
      <c r="R2">
        <v>5197295543</v>
      </c>
      <c r="S2" t="s">
        <v>456</v>
      </c>
      <c r="T2" t="s">
        <v>457</v>
      </c>
      <c r="U2" t="s">
        <v>458</v>
      </c>
      <c r="V2" t="s">
        <v>271</v>
      </c>
      <c r="W2" t="s">
        <v>90</v>
      </c>
      <c r="X2" t="s">
        <v>459</v>
      </c>
      <c r="Y2" t="s">
        <v>50</v>
      </c>
    </row>
    <row r="3" spans="1:26" x14ac:dyDescent="0.2">
      <c r="A3" t="s">
        <v>404</v>
      </c>
      <c r="B3" t="s">
        <v>450</v>
      </c>
      <c r="C3" t="s">
        <v>451</v>
      </c>
      <c r="D3" t="s">
        <v>452</v>
      </c>
      <c r="E3" t="s">
        <v>8</v>
      </c>
      <c r="F3" t="s">
        <v>47</v>
      </c>
      <c r="J3" t="s">
        <v>48</v>
      </c>
      <c r="N3" t="s">
        <v>460</v>
      </c>
      <c r="O3" t="s">
        <v>461</v>
      </c>
      <c r="P3" t="s">
        <v>462</v>
      </c>
      <c r="Q3" t="s">
        <v>463</v>
      </c>
      <c r="R3" t="s">
        <v>464</v>
      </c>
      <c r="S3" t="s">
        <v>456</v>
      </c>
      <c r="T3" t="s">
        <v>457</v>
      </c>
      <c r="U3" t="s">
        <v>458</v>
      </c>
      <c r="V3" t="s">
        <v>271</v>
      </c>
      <c r="W3" t="s">
        <v>90</v>
      </c>
      <c r="X3" t="s">
        <v>459</v>
      </c>
      <c r="Y3" t="s">
        <v>50</v>
      </c>
    </row>
    <row r="4" spans="1:26" x14ac:dyDescent="0.2">
      <c r="A4" t="s">
        <v>404</v>
      </c>
      <c r="B4" t="s">
        <v>450</v>
      </c>
      <c r="C4" t="s">
        <v>451</v>
      </c>
      <c r="D4" t="s">
        <v>452</v>
      </c>
      <c r="E4" t="s">
        <v>8</v>
      </c>
      <c r="F4" t="s">
        <v>47</v>
      </c>
      <c r="K4" t="s">
        <v>48</v>
      </c>
      <c r="N4" t="s">
        <v>465</v>
      </c>
      <c r="O4" t="s">
        <v>466</v>
      </c>
      <c r="P4" t="s">
        <v>467</v>
      </c>
      <c r="Q4" t="s">
        <v>468</v>
      </c>
      <c r="R4">
        <v>5195741358</v>
      </c>
      <c r="S4" t="s">
        <v>456</v>
      </c>
      <c r="T4" t="s">
        <v>457</v>
      </c>
      <c r="U4" t="s">
        <v>469</v>
      </c>
      <c r="V4" t="s">
        <v>271</v>
      </c>
      <c r="W4" t="s">
        <v>90</v>
      </c>
      <c r="X4" t="s">
        <v>459</v>
      </c>
      <c r="Y4" t="s">
        <v>50</v>
      </c>
    </row>
    <row r="5" spans="1:26" x14ac:dyDescent="0.2">
      <c r="A5" t="s">
        <v>470</v>
      </c>
      <c r="B5" t="s">
        <v>471</v>
      </c>
      <c r="C5" t="s">
        <v>472</v>
      </c>
      <c r="D5" t="s">
        <v>173</v>
      </c>
      <c r="E5" t="s">
        <v>473</v>
      </c>
      <c r="F5" t="s">
        <v>47</v>
      </c>
      <c r="H5" t="s">
        <v>48</v>
      </c>
      <c r="L5" t="s">
        <v>48</v>
      </c>
      <c r="N5" t="s">
        <v>61</v>
      </c>
      <c r="O5" t="s">
        <v>367</v>
      </c>
      <c r="P5" t="s">
        <v>474</v>
      </c>
      <c r="Q5" t="s">
        <v>475</v>
      </c>
      <c r="R5">
        <v>4972166396822</v>
      </c>
      <c r="S5" t="s">
        <v>470</v>
      </c>
      <c r="T5" t="s">
        <v>476</v>
      </c>
      <c r="U5" t="s">
        <v>128</v>
      </c>
      <c r="V5" t="s">
        <v>477</v>
      </c>
      <c r="W5" t="s">
        <v>54</v>
      </c>
      <c r="X5">
        <v>71631</v>
      </c>
      <c r="Y5" t="s">
        <v>50</v>
      </c>
    </row>
    <row r="6" spans="1:26" x14ac:dyDescent="0.2">
      <c r="A6" t="s">
        <v>470</v>
      </c>
      <c r="B6" t="s">
        <v>471</v>
      </c>
      <c r="C6" t="s">
        <v>472</v>
      </c>
      <c r="D6" t="s">
        <v>173</v>
      </c>
      <c r="E6" t="s">
        <v>473</v>
      </c>
      <c r="F6" t="s">
        <v>47</v>
      </c>
      <c r="K6" t="s">
        <v>48</v>
      </c>
      <c r="O6" t="s">
        <v>274</v>
      </c>
      <c r="P6" t="s">
        <v>478</v>
      </c>
      <c r="Q6" t="s">
        <v>479</v>
      </c>
      <c r="S6" t="s">
        <v>470</v>
      </c>
      <c r="T6" t="s">
        <v>476</v>
      </c>
      <c r="U6" t="s">
        <v>128</v>
      </c>
      <c r="V6" t="s">
        <v>477</v>
      </c>
      <c r="W6" t="s">
        <v>54</v>
      </c>
      <c r="X6">
        <v>71631</v>
      </c>
      <c r="Y6" t="s">
        <v>50</v>
      </c>
    </row>
    <row r="7" spans="1:26" x14ac:dyDescent="0.2">
      <c r="A7" t="s">
        <v>470</v>
      </c>
      <c r="B7" t="s">
        <v>471</v>
      </c>
      <c r="C7" t="s">
        <v>472</v>
      </c>
      <c r="D7" t="s">
        <v>173</v>
      </c>
      <c r="E7" t="s">
        <v>473</v>
      </c>
      <c r="F7" t="s">
        <v>47</v>
      </c>
      <c r="G7" t="s">
        <v>48</v>
      </c>
      <c r="I7" t="s">
        <v>48</v>
      </c>
      <c r="K7" t="s">
        <v>48</v>
      </c>
      <c r="N7" t="s">
        <v>480</v>
      </c>
      <c r="O7" t="s">
        <v>481</v>
      </c>
      <c r="P7" t="s">
        <v>482</v>
      </c>
      <c r="Q7" t="s">
        <v>483</v>
      </c>
      <c r="R7">
        <v>4972166396824</v>
      </c>
      <c r="S7" t="s">
        <v>470</v>
      </c>
      <c r="T7" t="s">
        <v>476</v>
      </c>
      <c r="U7" t="s">
        <v>128</v>
      </c>
      <c r="V7" t="s">
        <v>477</v>
      </c>
      <c r="W7" t="s">
        <v>54</v>
      </c>
      <c r="X7">
        <v>71631</v>
      </c>
      <c r="Y7" t="s">
        <v>50</v>
      </c>
    </row>
    <row r="8" spans="1:26" s="2" customFormat="1" x14ac:dyDescent="0.2">
      <c r="A8" t="s">
        <v>470</v>
      </c>
      <c r="B8" t="s">
        <v>471</v>
      </c>
      <c r="C8" t="s">
        <v>472</v>
      </c>
      <c r="D8" t="s">
        <v>173</v>
      </c>
      <c r="E8" t="s">
        <v>473</v>
      </c>
      <c r="F8" t="s">
        <v>47</v>
      </c>
      <c r="G8"/>
      <c r="H8"/>
      <c r="I8"/>
      <c r="J8" t="s">
        <v>48</v>
      </c>
      <c r="K8"/>
      <c r="L8"/>
      <c r="M8"/>
      <c r="N8" t="s">
        <v>105</v>
      </c>
      <c r="O8" t="s">
        <v>484</v>
      </c>
      <c r="P8" t="s">
        <v>485</v>
      </c>
      <c r="Q8" t="s">
        <v>486</v>
      </c>
      <c r="R8">
        <v>4972166396827</v>
      </c>
      <c r="S8" t="s">
        <v>470</v>
      </c>
      <c r="T8" t="s">
        <v>476</v>
      </c>
      <c r="U8" t="s">
        <v>128</v>
      </c>
      <c r="V8" t="s">
        <v>477</v>
      </c>
      <c r="W8" t="s">
        <v>54</v>
      </c>
      <c r="X8">
        <v>71631</v>
      </c>
      <c r="Y8" t="s">
        <v>50</v>
      </c>
      <c r="Z8"/>
    </row>
    <row r="9" spans="1:26" x14ac:dyDescent="0.2">
      <c r="A9" t="s">
        <v>405</v>
      </c>
      <c r="B9" t="s">
        <v>487</v>
      </c>
      <c r="C9" t="s">
        <v>488</v>
      </c>
      <c r="D9" t="s">
        <v>452</v>
      </c>
      <c r="E9" t="s">
        <v>489</v>
      </c>
      <c r="F9" t="s">
        <v>47</v>
      </c>
      <c r="G9" t="s">
        <v>48</v>
      </c>
      <c r="J9" t="s">
        <v>48</v>
      </c>
      <c r="N9" t="s">
        <v>282</v>
      </c>
      <c r="O9" t="s">
        <v>490</v>
      </c>
      <c r="P9" t="s">
        <v>491</v>
      </c>
      <c r="Q9" t="s">
        <v>492</v>
      </c>
      <c r="R9">
        <v>5108236414</v>
      </c>
      <c r="S9" t="s">
        <v>493</v>
      </c>
      <c r="T9" t="s">
        <v>494</v>
      </c>
      <c r="U9" t="s">
        <v>495</v>
      </c>
      <c r="V9" t="s">
        <v>87</v>
      </c>
      <c r="W9" t="s">
        <v>60</v>
      </c>
      <c r="X9">
        <v>94583</v>
      </c>
      <c r="Y9" t="s">
        <v>50</v>
      </c>
    </row>
    <row r="10" spans="1:26" x14ac:dyDescent="0.2">
      <c r="A10" t="s">
        <v>373</v>
      </c>
      <c r="B10" t="s">
        <v>68</v>
      </c>
      <c r="C10" t="s">
        <v>69</v>
      </c>
      <c r="D10" t="s">
        <v>173</v>
      </c>
      <c r="E10" t="s">
        <v>3</v>
      </c>
      <c r="F10" t="s">
        <v>47</v>
      </c>
      <c r="H10" t="s">
        <v>48</v>
      </c>
      <c r="O10" t="s">
        <v>74</v>
      </c>
      <c r="P10" t="s">
        <v>75</v>
      </c>
      <c r="Q10" t="s">
        <v>76</v>
      </c>
      <c r="S10" t="s">
        <v>77</v>
      </c>
      <c r="U10" t="s">
        <v>78</v>
      </c>
      <c r="V10" t="s">
        <v>79</v>
      </c>
      <c r="W10" t="s">
        <v>56</v>
      </c>
      <c r="X10" t="s">
        <v>80</v>
      </c>
      <c r="Y10" t="s">
        <v>50</v>
      </c>
    </row>
    <row r="11" spans="1:26" x14ac:dyDescent="0.2">
      <c r="A11" t="s">
        <v>373</v>
      </c>
      <c r="B11" t="s">
        <v>68</v>
      </c>
      <c r="C11" t="s">
        <v>69</v>
      </c>
      <c r="D11" t="s">
        <v>173</v>
      </c>
      <c r="E11" t="s">
        <v>3</v>
      </c>
      <c r="F11" t="s">
        <v>47</v>
      </c>
      <c r="I11" t="s">
        <v>48</v>
      </c>
      <c r="K11" t="s">
        <v>48</v>
      </c>
      <c r="O11" t="s">
        <v>81</v>
      </c>
      <c r="P11" t="s">
        <v>82</v>
      </c>
      <c r="Q11" t="s">
        <v>83</v>
      </c>
      <c r="S11" t="s">
        <v>84</v>
      </c>
      <c r="U11" t="s">
        <v>85</v>
      </c>
      <c r="V11" t="s">
        <v>49</v>
      </c>
      <c r="W11" t="s">
        <v>54</v>
      </c>
      <c r="X11">
        <v>80807</v>
      </c>
      <c r="Y11" t="s">
        <v>50</v>
      </c>
    </row>
    <row r="12" spans="1:26" x14ac:dyDescent="0.2">
      <c r="A12" t="s">
        <v>373</v>
      </c>
      <c r="B12" t="s">
        <v>68</v>
      </c>
      <c r="C12" t="s">
        <v>69</v>
      </c>
      <c r="D12" t="s">
        <v>173</v>
      </c>
      <c r="E12" t="s">
        <v>3</v>
      </c>
      <c r="F12" t="s">
        <v>47</v>
      </c>
      <c r="G12" t="s">
        <v>48</v>
      </c>
      <c r="J12" t="s">
        <v>48</v>
      </c>
      <c r="O12" t="s">
        <v>70</v>
      </c>
      <c r="P12" t="s">
        <v>71</v>
      </c>
      <c r="Q12" t="s">
        <v>72</v>
      </c>
      <c r="S12" t="s">
        <v>496</v>
      </c>
      <c r="U12" t="s">
        <v>497</v>
      </c>
      <c r="V12" t="s">
        <v>73</v>
      </c>
      <c r="W12" t="s">
        <v>54</v>
      </c>
      <c r="X12">
        <v>85716</v>
      </c>
      <c r="Y12" t="s">
        <v>50</v>
      </c>
    </row>
    <row r="13" spans="1:26" x14ac:dyDescent="0.2">
      <c r="A13" t="s">
        <v>373</v>
      </c>
      <c r="B13" t="s">
        <v>68</v>
      </c>
      <c r="C13" t="s">
        <v>69</v>
      </c>
      <c r="D13" t="s">
        <v>173</v>
      </c>
      <c r="E13" t="s">
        <v>3</v>
      </c>
      <c r="F13" t="s">
        <v>47</v>
      </c>
      <c r="H13" t="s">
        <v>48</v>
      </c>
      <c r="O13" t="s">
        <v>498</v>
      </c>
      <c r="P13" t="s">
        <v>499</v>
      </c>
      <c r="Q13" t="s">
        <v>500</v>
      </c>
      <c r="S13" t="s">
        <v>77</v>
      </c>
      <c r="U13" t="s">
        <v>78</v>
      </c>
      <c r="V13" t="s">
        <v>79</v>
      </c>
      <c r="W13" t="s">
        <v>56</v>
      </c>
      <c r="X13" t="s">
        <v>80</v>
      </c>
      <c r="Y13" t="s">
        <v>50</v>
      </c>
    </row>
    <row r="14" spans="1:26" x14ac:dyDescent="0.2">
      <c r="A14" t="s">
        <v>373</v>
      </c>
      <c r="B14" t="s">
        <v>68</v>
      </c>
      <c r="C14" t="s">
        <v>69</v>
      </c>
      <c r="D14" t="s">
        <v>173</v>
      </c>
      <c r="E14" t="s">
        <v>3</v>
      </c>
      <c r="F14" t="s">
        <v>47</v>
      </c>
      <c r="L14" t="s">
        <v>48</v>
      </c>
      <c r="O14" t="s">
        <v>180</v>
      </c>
      <c r="P14" t="s">
        <v>501</v>
      </c>
      <c r="Q14" t="s">
        <v>502</v>
      </c>
      <c r="S14" t="s">
        <v>496</v>
      </c>
      <c r="U14" t="s">
        <v>497</v>
      </c>
      <c r="V14" t="s">
        <v>73</v>
      </c>
      <c r="W14" t="s">
        <v>54</v>
      </c>
      <c r="X14">
        <v>85716</v>
      </c>
      <c r="Y14" t="s">
        <v>50</v>
      </c>
    </row>
    <row r="15" spans="1:26" x14ac:dyDescent="0.2">
      <c r="A15" t="s">
        <v>373</v>
      </c>
      <c r="B15" t="s">
        <v>68</v>
      </c>
      <c r="C15" t="s">
        <v>69</v>
      </c>
      <c r="D15" t="s">
        <v>173</v>
      </c>
      <c r="E15" t="s">
        <v>3</v>
      </c>
      <c r="F15" t="s">
        <v>47</v>
      </c>
      <c r="H15" t="s">
        <v>48</v>
      </c>
      <c r="O15" t="s">
        <v>503</v>
      </c>
      <c r="P15" t="s">
        <v>504</v>
      </c>
      <c r="Q15" t="s">
        <v>505</v>
      </c>
      <c r="S15" t="s">
        <v>77</v>
      </c>
      <c r="U15" t="s">
        <v>78</v>
      </c>
      <c r="V15" t="s">
        <v>79</v>
      </c>
      <c r="W15" t="s">
        <v>56</v>
      </c>
      <c r="X15" t="s">
        <v>80</v>
      </c>
      <c r="Y15" t="s">
        <v>50</v>
      </c>
    </row>
    <row r="16" spans="1:26" x14ac:dyDescent="0.2">
      <c r="A16" t="s">
        <v>374</v>
      </c>
      <c r="B16" t="s">
        <v>506</v>
      </c>
      <c r="C16" t="s">
        <v>507</v>
      </c>
      <c r="D16" t="s">
        <v>173</v>
      </c>
      <c r="E16" t="s">
        <v>489</v>
      </c>
      <c r="F16" t="s">
        <v>47</v>
      </c>
      <c r="H16" t="s">
        <v>48</v>
      </c>
      <c r="N16" t="s">
        <v>508</v>
      </c>
      <c r="O16" t="s">
        <v>509</v>
      </c>
      <c r="P16" t="s">
        <v>510</v>
      </c>
      <c r="Q16" t="s">
        <v>511</v>
      </c>
      <c r="R16" t="s">
        <v>512</v>
      </c>
      <c r="S16" t="s">
        <v>513</v>
      </c>
      <c r="T16" t="s">
        <v>514</v>
      </c>
      <c r="U16" t="s">
        <v>515</v>
      </c>
      <c r="V16" t="s">
        <v>516</v>
      </c>
      <c r="W16" t="s">
        <v>60</v>
      </c>
      <c r="X16">
        <v>80903</v>
      </c>
      <c r="Y16" t="s">
        <v>50</v>
      </c>
    </row>
    <row r="17" spans="1:26" s="2" customFormat="1" x14ac:dyDescent="0.2">
      <c r="A17" t="s">
        <v>374</v>
      </c>
      <c r="B17" t="s">
        <v>506</v>
      </c>
      <c r="C17" t="s">
        <v>507</v>
      </c>
      <c r="D17" t="s">
        <v>173</v>
      </c>
      <c r="E17" t="s">
        <v>489</v>
      </c>
      <c r="F17" t="s">
        <v>47</v>
      </c>
      <c r="G17" t="s">
        <v>48</v>
      </c>
      <c r="H17"/>
      <c r="I17"/>
      <c r="J17"/>
      <c r="K17"/>
      <c r="L17"/>
      <c r="M17"/>
      <c r="N17" t="s">
        <v>517</v>
      </c>
      <c r="O17" t="s">
        <v>518</v>
      </c>
      <c r="P17" t="s">
        <v>519</v>
      </c>
      <c r="Q17" t="s">
        <v>520</v>
      </c>
      <c r="R17" t="s">
        <v>512</v>
      </c>
      <c r="S17" t="s">
        <v>513</v>
      </c>
      <c r="T17" t="s">
        <v>514</v>
      </c>
      <c r="U17" t="s">
        <v>515</v>
      </c>
      <c r="V17" t="s">
        <v>516</v>
      </c>
      <c r="W17" t="s">
        <v>60</v>
      </c>
      <c r="X17">
        <v>80903</v>
      </c>
      <c r="Y17" t="s">
        <v>50</v>
      </c>
      <c r="Z17"/>
    </row>
    <row r="18" spans="1:26" x14ac:dyDescent="0.2">
      <c r="A18" t="s">
        <v>374</v>
      </c>
      <c r="B18" t="s">
        <v>506</v>
      </c>
      <c r="C18" t="s">
        <v>507</v>
      </c>
      <c r="D18" t="s">
        <v>173</v>
      </c>
      <c r="E18" t="s">
        <v>489</v>
      </c>
      <c r="F18" t="s">
        <v>47</v>
      </c>
      <c r="J18" t="s">
        <v>48</v>
      </c>
      <c r="N18" t="s">
        <v>172</v>
      </c>
      <c r="O18" t="s">
        <v>66</v>
      </c>
      <c r="P18" t="s">
        <v>67</v>
      </c>
      <c r="Q18" t="s">
        <v>521</v>
      </c>
      <c r="R18" t="s">
        <v>512</v>
      </c>
      <c r="S18" t="s">
        <v>513</v>
      </c>
      <c r="T18" t="s">
        <v>514</v>
      </c>
      <c r="U18" t="s">
        <v>515</v>
      </c>
      <c r="V18" t="s">
        <v>516</v>
      </c>
      <c r="W18" t="s">
        <v>60</v>
      </c>
      <c r="X18">
        <v>80903</v>
      </c>
      <c r="Y18" t="s">
        <v>50</v>
      </c>
    </row>
    <row r="19" spans="1:26" x14ac:dyDescent="0.2">
      <c r="A19" t="s">
        <v>406</v>
      </c>
      <c r="B19" t="s">
        <v>522</v>
      </c>
      <c r="C19" t="s">
        <v>523</v>
      </c>
      <c r="D19" t="s">
        <v>452</v>
      </c>
      <c r="E19" t="s">
        <v>278</v>
      </c>
      <c r="F19" t="s">
        <v>47</v>
      </c>
      <c r="G19" t="s">
        <v>48</v>
      </c>
      <c r="I19" t="s">
        <v>48</v>
      </c>
      <c r="J19" t="s">
        <v>48</v>
      </c>
      <c r="K19" t="s">
        <v>48</v>
      </c>
      <c r="L19" t="s">
        <v>48</v>
      </c>
      <c r="N19" t="s">
        <v>524</v>
      </c>
      <c r="O19" t="s">
        <v>525</v>
      </c>
      <c r="P19" t="s">
        <v>526</v>
      </c>
      <c r="Q19" t="s">
        <v>527</v>
      </c>
      <c r="R19">
        <v>13125055356</v>
      </c>
      <c r="S19" t="s">
        <v>528</v>
      </c>
      <c r="T19" t="s">
        <v>529</v>
      </c>
      <c r="U19" t="s">
        <v>217</v>
      </c>
      <c r="V19" t="s">
        <v>87</v>
      </c>
      <c r="W19" t="s">
        <v>60</v>
      </c>
      <c r="X19">
        <v>95054</v>
      </c>
      <c r="Y19" t="s">
        <v>50</v>
      </c>
    </row>
    <row r="20" spans="1:26" x14ac:dyDescent="0.2">
      <c r="A20" t="s">
        <v>406</v>
      </c>
      <c r="B20" t="s">
        <v>522</v>
      </c>
      <c r="C20" t="s">
        <v>523</v>
      </c>
      <c r="D20" t="s">
        <v>452</v>
      </c>
      <c r="E20" t="s">
        <v>278</v>
      </c>
      <c r="F20" t="s">
        <v>47</v>
      </c>
      <c r="H20" t="s">
        <v>48</v>
      </c>
      <c r="N20" t="s">
        <v>530</v>
      </c>
      <c r="O20" t="s">
        <v>285</v>
      </c>
      <c r="P20" t="s">
        <v>531</v>
      </c>
      <c r="Q20" t="s">
        <v>532</v>
      </c>
      <c r="R20">
        <v>13125055356</v>
      </c>
      <c r="S20" t="s">
        <v>528</v>
      </c>
      <c r="T20" t="s">
        <v>529</v>
      </c>
      <c r="U20" t="s">
        <v>217</v>
      </c>
      <c r="V20" t="s">
        <v>87</v>
      </c>
      <c r="W20" t="s">
        <v>60</v>
      </c>
      <c r="X20">
        <v>95054</v>
      </c>
      <c r="Y20" t="s">
        <v>50</v>
      </c>
    </row>
    <row r="21" spans="1:26" x14ac:dyDescent="0.2">
      <c r="A21" t="s">
        <v>533</v>
      </c>
      <c r="B21" t="s">
        <v>534</v>
      </c>
      <c r="C21" t="s">
        <v>535</v>
      </c>
      <c r="D21" t="s">
        <v>173</v>
      </c>
      <c r="E21" t="s">
        <v>536</v>
      </c>
      <c r="F21" t="s">
        <v>47</v>
      </c>
      <c r="J21" t="s">
        <v>48</v>
      </c>
      <c r="K21" t="s">
        <v>48</v>
      </c>
      <c r="N21" t="s">
        <v>172</v>
      </c>
      <c r="O21" t="s">
        <v>537</v>
      </c>
      <c r="P21" t="s">
        <v>538</v>
      </c>
      <c r="Q21" t="s">
        <v>539</v>
      </c>
      <c r="R21">
        <v>7247463304</v>
      </c>
      <c r="S21" t="s">
        <v>540</v>
      </c>
      <c r="U21" t="s">
        <v>541</v>
      </c>
      <c r="V21" t="s">
        <v>368</v>
      </c>
      <c r="W21" t="s">
        <v>60</v>
      </c>
      <c r="X21">
        <v>15317</v>
      </c>
      <c r="Y21" t="s">
        <v>50</v>
      </c>
    </row>
    <row r="22" spans="1:26" x14ac:dyDescent="0.2">
      <c r="A22" t="s">
        <v>533</v>
      </c>
      <c r="B22" t="s">
        <v>534</v>
      </c>
      <c r="C22" t="s">
        <v>535</v>
      </c>
      <c r="D22" t="s">
        <v>173</v>
      </c>
      <c r="E22" t="s">
        <v>536</v>
      </c>
      <c r="F22" t="s">
        <v>47</v>
      </c>
      <c r="G22" t="s">
        <v>48</v>
      </c>
      <c r="O22" t="s">
        <v>542</v>
      </c>
      <c r="P22" t="s">
        <v>543</v>
      </c>
      <c r="Q22" t="s">
        <v>544</v>
      </c>
      <c r="S22" t="s">
        <v>540</v>
      </c>
      <c r="U22" t="s">
        <v>541</v>
      </c>
      <c r="V22" t="s">
        <v>368</v>
      </c>
      <c r="W22" t="s">
        <v>60</v>
      </c>
      <c r="X22">
        <v>15317</v>
      </c>
      <c r="Y22" t="s">
        <v>50</v>
      </c>
    </row>
    <row r="23" spans="1:26" x14ac:dyDescent="0.2">
      <c r="A23" t="s">
        <v>376</v>
      </c>
      <c r="B23" t="s">
        <v>109</v>
      </c>
      <c r="D23" t="s">
        <v>173</v>
      </c>
      <c r="E23" t="s">
        <v>3</v>
      </c>
      <c r="F23" t="s">
        <v>47</v>
      </c>
      <c r="G23" t="s">
        <v>48</v>
      </c>
      <c r="O23" t="s">
        <v>545</v>
      </c>
      <c r="P23" t="s">
        <v>546</v>
      </c>
      <c r="Q23" t="s">
        <v>547</v>
      </c>
      <c r="S23" t="s">
        <v>548</v>
      </c>
      <c r="T23" t="s">
        <v>549</v>
      </c>
      <c r="U23" t="s">
        <v>550</v>
      </c>
      <c r="W23" t="s">
        <v>54</v>
      </c>
      <c r="X23">
        <v>42119</v>
      </c>
      <c r="Y23" t="s">
        <v>50</v>
      </c>
    </row>
    <row r="24" spans="1:26" x14ac:dyDescent="0.2">
      <c r="A24" t="s">
        <v>376</v>
      </c>
      <c r="B24" t="s">
        <v>109</v>
      </c>
      <c r="D24" t="s">
        <v>173</v>
      </c>
      <c r="E24" t="s">
        <v>3</v>
      </c>
      <c r="F24" t="s">
        <v>47</v>
      </c>
      <c r="J24" t="s">
        <v>48</v>
      </c>
      <c r="O24" t="s">
        <v>551</v>
      </c>
      <c r="P24" t="s">
        <v>552</v>
      </c>
      <c r="Q24" t="s">
        <v>553</v>
      </c>
      <c r="S24" t="s">
        <v>548</v>
      </c>
      <c r="T24" t="s">
        <v>549</v>
      </c>
      <c r="U24" t="s">
        <v>550</v>
      </c>
      <c r="W24" t="s">
        <v>54</v>
      </c>
      <c r="X24">
        <v>42119</v>
      </c>
      <c r="Y24" t="s">
        <v>50</v>
      </c>
    </row>
    <row r="25" spans="1:26" x14ac:dyDescent="0.2">
      <c r="A25" t="s">
        <v>554</v>
      </c>
      <c r="B25" t="s">
        <v>555</v>
      </c>
      <c r="C25" t="s">
        <v>556</v>
      </c>
      <c r="D25" t="s">
        <v>452</v>
      </c>
      <c r="E25" t="s">
        <v>557</v>
      </c>
      <c r="F25" t="s">
        <v>47</v>
      </c>
      <c r="G25" t="s">
        <v>48</v>
      </c>
      <c r="I25" t="s">
        <v>48</v>
      </c>
      <c r="J25" t="s">
        <v>48</v>
      </c>
      <c r="K25" t="s">
        <v>48</v>
      </c>
      <c r="N25" t="s">
        <v>558</v>
      </c>
      <c r="O25" t="s">
        <v>559</v>
      </c>
      <c r="P25" t="s">
        <v>560</v>
      </c>
      <c r="Q25" t="s">
        <v>561</v>
      </c>
      <c r="R25">
        <v>6138519416</v>
      </c>
      <c r="S25" t="s">
        <v>562</v>
      </c>
      <c r="U25" t="s">
        <v>251</v>
      </c>
      <c r="V25" t="s">
        <v>271</v>
      </c>
      <c r="W25" t="s">
        <v>90</v>
      </c>
      <c r="X25" t="s">
        <v>563</v>
      </c>
      <c r="Y25" t="s">
        <v>50</v>
      </c>
    </row>
    <row r="26" spans="1:26" x14ac:dyDescent="0.2">
      <c r="A26" t="s">
        <v>554</v>
      </c>
      <c r="B26" t="s">
        <v>555</v>
      </c>
      <c r="C26" t="s">
        <v>556</v>
      </c>
      <c r="D26" t="s">
        <v>452</v>
      </c>
      <c r="E26" t="s">
        <v>557</v>
      </c>
      <c r="F26" t="s">
        <v>47</v>
      </c>
      <c r="H26" t="s">
        <v>48</v>
      </c>
      <c r="N26" t="s">
        <v>564</v>
      </c>
      <c r="O26" t="s">
        <v>108</v>
      </c>
      <c r="P26" t="s">
        <v>565</v>
      </c>
      <c r="Q26" t="s">
        <v>566</v>
      </c>
      <c r="R26" t="s">
        <v>567</v>
      </c>
      <c r="S26" t="s">
        <v>562</v>
      </c>
      <c r="U26" t="s">
        <v>251</v>
      </c>
      <c r="V26" t="s">
        <v>271</v>
      </c>
      <c r="W26" t="s">
        <v>90</v>
      </c>
      <c r="X26" t="s">
        <v>563</v>
      </c>
      <c r="Y26" t="s">
        <v>50</v>
      </c>
    </row>
    <row r="27" spans="1:26" x14ac:dyDescent="0.2">
      <c r="A27" t="s">
        <v>554</v>
      </c>
      <c r="B27" t="s">
        <v>555</v>
      </c>
      <c r="C27" t="s">
        <v>556</v>
      </c>
      <c r="D27" t="s">
        <v>452</v>
      </c>
      <c r="E27" t="s">
        <v>557</v>
      </c>
      <c r="F27" t="s">
        <v>47</v>
      </c>
      <c r="L27" t="s">
        <v>48</v>
      </c>
      <c r="N27" t="s">
        <v>568</v>
      </c>
      <c r="O27" t="s">
        <v>569</v>
      </c>
      <c r="P27" t="s">
        <v>570</v>
      </c>
      <c r="Q27" t="s">
        <v>571</v>
      </c>
      <c r="R27" t="s">
        <v>572</v>
      </c>
      <c r="S27" t="s">
        <v>562</v>
      </c>
      <c r="U27" t="s">
        <v>251</v>
      </c>
      <c r="V27" t="s">
        <v>271</v>
      </c>
      <c r="W27" t="s">
        <v>90</v>
      </c>
      <c r="X27" t="s">
        <v>563</v>
      </c>
      <c r="Y27" t="s">
        <v>50</v>
      </c>
    </row>
    <row r="28" spans="1:26" x14ac:dyDescent="0.2">
      <c r="A28" t="s">
        <v>18</v>
      </c>
      <c r="B28" t="s">
        <v>95</v>
      </c>
      <c r="C28" t="s">
        <v>96</v>
      </c>
      <c r="D28" t="s">
        <v>173</v>
      </c>
      <c r="E28" t="s">
        <v>88</v>
      </c>
      <c r="F28" t="s">
        <v>47</v>
      </c>
      <c r="J28" t="s">
        <v>48</v>
      </c>
      <c r="O28" t="s">
        <v>573</v>
      </c>
      <c r="P28" t="s">
        <v>574</v>
      </c>
      <c r="Q28" t="s">
        <v>575</v>
      </c>
      <c r="S28" t="s">
        <v>576</v>
      </c>
      <c r="U28" t="s">
        <v>85</v>
      </c>
      <c r="V28" t="s">
        <v>577</v>
      </c>
      <c r="W28" t="s">
        <v>54</v>
      </c>
      <c r="X28">
        <v>85630</v>
      </c>
      <c r="Y28" t="s">
        <v>50</v>
      </c>
    </row>
    <row r="29" spans="1:26" x14ac:dyDescent="0.2">
      <c r="A29" t="s">
        <v>18</v>
      </c>
      <c r="B29" t="s">
        <v>95</v>
      </c>
      <c r="C29" t="s">
        <v>96</v>
      </c>
      <c r="D29" t="s">
        <v>173</v>
      </c>
      <c r="E29" t="s">
        <v>88</v>
      </c>
      <c r="F29" t="s">
        <v>47</v>
      </c>
      <c r="G29" t="s">
        <v>48</v>
      </c>
      <c r="O29" t="s">
        <v>204</v>
      </c>
      <c r="P29" t="s">
        <v>578</v>
      </c>
      <c r="Q29" t="s">
        <v>579</v>
      </c>
      <c r="S29" t="s">
        <v>97</v>
      </c>
      <c r="T29" t="s">
        <v>98</v>
      </c>
      <c r="U29" t="s">
        <v>99</v>
      </c>
      <c r="V29" t="s">
        <v>49</v>
      </c>
      <c r="W29" t="s">
        <v>53</v>
      </c>
      <c r="X29" t="s">
        <v>100</v>
      </c>
      <c r="Y29" t="s">
        <v>50</v>
      </c>
    </row>
    <row r="30" spans="1:26" x14ac:dyDescent="0.2">
      <c r="A30" t="s">
        <v>18</v>
      </c>
      <c r="B30" t="s">
        <v>95</v>
      </c>
      <c r="C30" t="s">
        <v>96</v>
      </c>
      <c r="D30" t="s">
        <v>173</v>
      </c>
      <c r="E30" t="s">
        <v>88</v>
      </c>
      <c r="F30" t="s">
        <v>47</v>
      </c>
      <c r="H30" t="s">
        <v>48</v>
      </c>
      <c r="O30" t="s">
        <v>120</v>
      </c>
      <c r="P30" t="s">
        <v>580</v>
      </c>
      <c r="Q30" t="s">
        <v>581</v>
      </c>
      <c r="S30" t="s">
        <v>97</v>
      </c>
      <c r="T30" t="s">
        <v>98</v>
      </c>
      <c r="U30" t="s">
        <v>99</v>
      </c>
      <c r="V30" t="s">
        <v>49</v>
      </c>
      <c r="W30" t="s">
        <v>53</v>
      </c>
      <c r="X30" t="s">
        <v>100</v>
      </c>
      <c r="Y30" t="s">
        <v>50</v>
      </c>
    </row>
    <row r="31" spans="1:26" x14ac:dyDescent="0.2">
      <c r="A31" t="s">
        <v>377</v>
      </c>
      <c r="B31" t="s">
        <v>582</v>
      </c>
      <c r="C31" t="s">
        <v>583</v>
      </c>
      <c r="D31" t="s">
        <v>173</v>
      </c>
      <c r="E31" t="s">
        <v>557</v>
      </c>
      <c r="F31" t="s">
        <v>47</v>
      </c>
      <c r="G31" t="s">
        <v>48</v>
      </c>
      <c r="O31" t="s">
        <v>584</v>
      </c>
      <c r="P31" t="s">
        <v>585</v>
      </c>
      <c r="Q31" t="s">
        <v>586</v>
      </c>
      <c r="S31" t="s">
        <v>587</v>
      </c>
      <c r="U31" t="s">
        <v>588</v>
      </c>
      <c r="V31" t="s">
        <v>271</v>
      </c>
      <c r="W31" t="s">
        <v>90</v>
      </c>
      <c r="X31" t="s">
        <v>589</v>
      </c>
      <c r="Y31" t="s">
        <v>50</v>
      </c>
    </row>
    <row r="32" spans="1:26" x14ac:dyDescent="0.2">
      <c r="A32" t="s">
        <v>377</v>
      </c>
      <c r="B32" t="s">
        <v>582</v>
      </c>
      <c r="C32" t="s">
        <v>583</v>
      </c>
      <c r="D32" t="s">
        <v>173</v>
      </c>
      <c r="E32" t="s">
        <v>557</v>
      </c>
      <c r="F32" t="s">
        <v>47</v>
      </c>
      <c r="J32" t="s">
        <v>48</v>
      </c>
      <c r="O32" t="s">
        <v>66</v>
      </c>
      <c r="P32" t="s">
        <v>67</v>
      </c>
      <c r="Q32" t="s">
        <v>590</v>
      </c>
      <c r="S32" t="s">
        <v>587</v>
      </c>
      <c r="U32" t="s">
        <v>588</v>
      </c>
      <c r="V32" t="s">
        <v>271</v>
      </c>
      <c r="W32" t="s">
        <v>90</v>
      </c>
      <c r="X32" t="s">
        <v>589</v>
      </c>
      <c r="Y32" t="s">
        <v>50</v>
      </c>
    </row>
    <row r="33" spans="1:26" x14ac:dyDescent="0.2">
      <c r="A33" t="s">
        <v>15</v>
      </c>
      <c r="B33" t="s">
        <v>109</v>
      </c>
      <c r="C33" t="s">
        <v>110</v>
      </c>
      <c r="D33" t="s">
        <v>16</v>
      </c>
      <c r="E33" t="s">
        <v>5</v>
      </c>
      <c r="F33" t="s">
        <v>47</v>
      </c>
      <c r="H33" t="s">
        <v>48</v>
      </c>
      <c r="K33" t="s">
        <v>48</v>
      </c>
      <c r="L33" t="s">
        <v>48</v>
      </c>
      <c r="N33" t="s">
        <v>49</v>
      </c>
      <c r="O33" t="s">
        <v>111</v>
      </c>
      <c r="P33" t="s">
        <v>112</v>
      </c>
      <c r="Q33" t="s">
        <v>113</v>
      </c>
      <c r="R33" t="s">
        <v>114</v>
      </c>
      <c r="S33" t="s">
        <v>115</v>
      </c>
      <c r="U33" t="s">
        <v>85</v>
      </c>
      <c r="V33" t="s">
        <v>116</v>
      </c>
      <c r="W33" t="s">
        <v>54</v>
      </c>
      <c r="X33">
        <v>80937</v>
      </c>
      <c r="Y33" t="s">
        <v>50</v>
      </c>
    </row>
    <row r="34" spans="1:26" x14ac:dyDescent="0.2">
      <c r="A34" t="s">
        <v>15</v>
      </c>
      <c r="B34" t="s">
        <v>109</v>
      </c>
      <c r="C34" t="s">
        <v>110</v>
      </c>
      <c r="D34" t="s">
        <v>16</v>
      </c>
      <c r="E34" t="s">
        <v>5</v>
      </c>
      <c r="F34" t="s">
        <v>47</v>
      </c>
      <c r="G34" t="s">
        <v>48</v>
      </c>
      <c r="J34" t="s">
        <v>48</v>
      </c>
      <c r="O34" t="s">
        <v>591</v>
      </c>
      <c r="P34" t="s">
        <v>592</v>
      </c>
      <c r="Q34" t="s">
        <v>593</v>
      </c>
      <c r="S34" t="s">
        <v>117</v>
      </c>
      <c r="U34" t="s">
        <v>118</v>
      </c>
      <c r="V34" t="s">
        <v>49</v>
      </c>
      <c r="W34" t="s">
        <v>54</v>
      </c>
      <c r="X34">
        <v>80788</v>
      </c>
      <c r="Y34" t="s">
        <v>50</v>
      </c>
    </row>
    <row r="35" spans="1:26" x14ac:dyDescent="0.2">
      <c r="A35" t="s">
        <v>6</v>
      </c>
      <c r="B35" t="s">
        <v>121</v>
      </c>
      <c r="C35" t="s">
        <v>122</v>
      </c>
      <c r="D35" t="s">
        <v>173</v>
      </c>
      <c r="E35" t="s">
        <v>557</v>
      </c>
      <c r="F35" t="s">
        <v>47</v>
      </c>
      <c r="H35" t="s">
        <v>48</v>
      </c>
      <c r="N35" t="s">
        <v>123</v>
      </c>
      <c r="O35" t="s">
        <v>124</v>
      </c>
      <c r="P35" t="s">
        <v>125</v>
      </c>
      <c r="Q35" t="s">
        <v>126</v>
      </c>
      <c r="S35" t="s">
        <v>127</v>
      </c>
      <c r="U35" t="s">
        <v>128</v>
      </c>
      <c r="V35" t="s">
        <v>49</v>
      </c>
      <c r="W35" t="s">
        <v>54</v>
      </c>
      <c r="X35">
        <v>76133</v>
      </c>
      <c r="Y35" t="s">
        <v>50</v>
      </c>
    </row>
    <row r="36" spans="1:26" s="2" customFormat="1" x14ac:dyDescent="0.2">
      <c r="A36" t="s">
        <v>6</v>
      </c>
      <c r="B36" t="s">
        <v>121</v>
      </c>
      <c r="C36" t="s">
        <v>122</v>
      </c>
      <c r="D36" t="s">
        <v>173</v>
      </c>
      <c r="E36" t="s">
        <v>557</v>
      </c>
      <c r="F36" t="s">
        <v>47</v>
      </c>
      <c r="G36" t="s">
        <v>48</v>
      </c>
      <c r="H36"/>
      <c r="I36" t="s">
        <v>48</v>
      </c>
      <c r="J36" t="s">
        <v>48</v>
      </c>
      <c r="K36" t="s">
        <v>48</v>
      </c>
      <c r="L36" t="s">
        <v>48</v>
      </c>
      <c r="M36"/>
      <c r="N36" t="s">
        <v>129</v>
      </c>
      <c r="O36" t="s">
        <v>130</v>
      </c>
      <c r="P36" t="s">
        <v>131</v>
      </c>
      <c r="Q36" t="s">
        <v>132</v>
      </c>
      <c r="R36" t="s">
        <v>133</v>
      </c>
      <c r="S36" t="s">
        <v>127</v>
      </c>
      <c r="T36"/>
      <c r="U36" t="s">
        <v>128</v>
      </c>
      <c r="V36" t="s">
        <v>49</v>
      </c>
      <c r="W36" t="s">
        <v>54</v>
      </c>
      <c r="X36">
        <v>76133</v>
      </c>
      <c r="Y36" t="s">
        <v>50</v>
      </c>
      <c r="Z36"/>
    </row>
    <row r="37" spans="1:26" x14ac:dyDescent="0.2">
      <c r="A37" t="s">
        <v>594</v>
      </c>
      <c r="B37" t="s">
        <v>595</v>
      </c>
      <c r="D37" t="s">
        <v>596</v>
      </c>
      <c r="F37" t="s">
        <v>47</v>
      </c>
      <c r="G37" t="s">
        <v>48</v>
      </c>
      <c r="J37" t="s">
        <v>48</v>
      </c>
      <c r="O37" t="s">
        <v>318</v>
      </c>
      <c r="P37" t="s">
        <v>597</v>
      </c>
      <c r="Q37" t="s">
        <v>598</v>
      </c>
      <c r="S37" t="s">
        <v>599</v>
      </c>
      <c r="U37" t="s">
        <v>495</v>
      </c>
      <c r="V37" t="s">
        <v>87</v>
      </c>
      <c r="W37" t="s">
        <v>60</v>
      </c>
      <c r="X37">
        <v>94583</v>
      </c>
      <c r="Y37" t="s">
        <v>50</v>
      </c>
    </row>
    <row r="38" spans="1:26" x14ac:dyDescent="0.2">
      <c r="A38" t="s">
        <v>7</v>
      </c>
      <c r="B38" t="s">
        <v>138</v>
      </c>
      <c r="C38" t="s">
        <v>139</v>
      </c>
      <c r="D38" t="s">
        <v>173</v>
      </c>
      <c r="E38" t="s">
        <v>557</v>
      </c>
      <c r="F38" t="s">
        <v>47</v>
      </c>
      <c r="G38" t="s">
        <v>48</v>
      </c>
      <c r="J38" t="s">
        <v>48</v>
      </c>
      <c r="O38" t="s">
        <v>286</v>
      </c>
      <c r="P38" t="s">
        <v>600</v>
      </c>
      <c r="Q38" t="s">
        <v>601</v>
      </c>
      <c r="S38" t="s">
        <v>144</v>
      </c>
      <c r="T38" t="s">
        <v>145</v>
      </c>
      <c r="U38" t="s">
        <v>146</v>
      </c>
      <c r="V38" t="s">
        <v>147</v>
      </c>
      <c r="W38" t="s">
        <v>148</v>
      </c>
      <c r="X38">
        <v>36400</v>
      </c>
      <c r="Y38" t="s">
        <v>50</v>
      </c>
    </row>
    <row r="39" spans="1:26" x14ac:dyDescent="0.2">
      <c r="A39" t="s">
        <v>7</v>
      </c>
      <c r="B39" t="s">
        <v>138</v>
      </c>
      <c r="C39" t="s">
        <v>139</v>
      </c>
      <c r="D39" t="s">
        <v>173</v>
      </c>
      <c r="E39" t="s">
        <v>557</v>
      </c>
      <c r="F39" t="s">
        <v>47</v>
      </c>
      <c r="I39" t="s">
        <v>48</v>
      </c>
      <c r="K39" t="s">
        <v>48</v>
      </c>
      <c r="N39" t="s">
        <v>140</v>
      </c>
      <c r="O39" t="s">
        <v>141</v>
      </c>
      <c r="P39" t="s">
        <v>142</v>
      </c>
      <c r="Q39" t="s">
        <v>143</v>
      </c>
      <c r="R39">
        <v>34986900300</v>
      </c>
      <c r="S39" t="s">
        <v>144</v>
      </c>
      <c r="T39" t="s">
        <v>145</v>
      </c>
      <c r="U39" t="s">
        <v>146</v>
      </c>
      <c r="V39" t="s">
        <v>147</v>
      </c>
      <c r="W39" t="s">
        <v>148</v>
      </c>
      <c r="X39">
        <v>36400</v>
      </c>
      <c r="Y39" t="s">
        <v>50</v>
      </c>
    </row>
    <row r="40" spans="1:26" x14ac:dyDescent="0.2">
      <c r="A40" t="s">
        <v>408</v>
      </c>
      <c r="B40" t="s">
        <v>602</v>
      </c>
      <c r="C40" t="s">
        <v>603</v>
      </c>
      <c r="D40" t="s">
        <v>452</v>
      </c>
      <c r="E40" t="s">
        <v>489</v>
      </c>
      <c r="F40" t="s">
        <v>47</v>
      </c>
      <c r="G40" t="s">
        <v>48</v>
      </c>
      <c r="N40" t="s">
        <v>247</v>
      </c>
      <c r="O40" t="s">
        <v>537</v>
      </c>
      <c r="P40" t="s">
        <v>604</v>
      </c>
      <c r="Q40" t="s">
        <v>605</v>
      </c>
      <c r="R40">
        <v>972504747895</v>
      </c>
      <c r="S40" t="s">
        <v>606</v>
      </c>
      <c r="T40" t="s">
        <v>607</v>
      </c>
      <c r="U40" t="s">
        <v>608</v>
      </c>
      <c r="W40" t="s">
        <v>609</v>
      </c>
      <c r="X40">
        <v>6789155</v>
      </c>
      <c r="Y40" t="s">
        <v>50</v>
      </c>
    </row>
    <row r="41" spans="1:26" x14ac:dyDescent="0.2">
      <c r="A41" t="s">
        <v>408</v>
      </c>
      <c r="B41" t="s">
        <v>602</v>
      </c>
      <c r="C41" t="s">
        <v>603</v>
      </c>
      <c r="D41" t="s">
        <v>452</v>
      </c>
      <c r="E41" t="s">
        <v>489</v>
      </c>
      <c r="F41" t="s">
        <v>47</v>
      </c>
      <c r="H41" t="s">
        <v>48</v>
      </c>
      <c r="N41" t="s">
        <v>610</v>
      </c>
      <c r="O41" t="s">
        <v>611</v>
      </c>
      <c r="P41" t="s">
        <v>612</v>
      </c>
      <c r="Q41" t="s">
        <v>613</v>
      </c>
      <c r="R41">
        <v>972542460006</v>
      </c>
      <c r="S41" t="s">
        <v>606</v>
      </c>
      <c r="T41" t="s">
        <v>607</v>
      </c>
      <c r="U41" t="s">
        <v>608</v>
      </c>
      <c r="W41" t="s">
        <v>609</v>
      </c>
      <c r="X41">
        <v>6789155</v>
      </c>
      <c r="Y41" t="s">
        <v>50</v>
      </c>
    </row>
    <row r="42" spans="1:26" x14ac:dyDescent="0.2">
      <c r="A42" t="s">
        <v>408</v>
      </c>
      <c r="B42" t="s">
        <v>602</v>
      </c>
      <c r="C42" t="s">
        <v>603</v>
      </c>
      <c r="D42" t="s">
        <v>452</v>
      </c>
      <c r="E42" t="s">
        <v>489</v>
      </c>
      <c r="F42" t="s">
        <v>47</v>
      </c>
      <c r="J42" t="s">
        <v>48</v>
      </c>
      <c r="N42" t="s">
        <v>105</v>
      </c>
      <c r="O42" t="s">
        <v>614</v>
      </c>
      <c r="P42" t="s">
        <v>615</v>
      </c>
      <c r="Q42" t="s">
        <v>616</v>
      </c>
      <c r="R42">
        <v>972795729960</v>
      </c>
      <c r="S42" t="s">
        <v>606</v>
      </c>
      <c r="T42" t="s">
        <v>607</v>
      </c>
      <c r="U42" t="s">
        <v>608</v>
      </c>
      <c r="W42" t="s">
        <v>609</v>
      </c>
      <c r="X42">
        <v>6789155</v>
      </c>
      <c r="Y42" t="s">
        <v>50</v>
      </c>
    </row>
    <row r="43" spans="1:26" x14ac:dyDescent="0.2">
      <c r="A43" t="s">
        <v>617</v>
      </c>
      <c r="B43" t="s">
        <v>618</v>
      </c>
      <c r="C43" t="s">
        <v>619</v>
      </c>
      <c r="D43" t="s">
        <v>452</v>
      </c>
      <c r="E43" t="s">
        <v>557</v>
      </c>
      <c r="F43" t="s">
        <v>47</v>
      </c>
      <c r="G43" t="s">
        <v>48</v>
      </c>
      <c r="N43" t="s">
        <v>165</v>
      </c>
      <c r="O43" t="s">
        <v>620</v>
      </c>
      <c r="P43" t="s">
        <v>621</v>
      </c>
      <c r="Q43" t="s">
        <v>622</v>
      </c>
      <c r="R43" t="s">
        <v>623</v>
      </c>
      <c r="S43" t="s">
        <v>624</v>
      </c>
      <c r="T43" t="s">
        <v>625</v>
      </c>
      <c r="U43" t="s">
        <v>626</v>
      </c>
      <c r="V43" t="s">
        <v>279</v>
      </c>
      <c r="W43" t="s">
        <v>60</v>
      </c>
      <c r="X43">
        <v>48301</v>
      </c>
      <c r="Y43" t="s">
        <v>50</v>
      </c>
    </row>
    <row r="44" spans="1:26" x14ac:dyDescent="0.2">
      <c r="A44" t="s">
        <v>617</v>
      </c>
      <c r="B44" t="s">
        <v>618</v>
      </c>
      <c r="C44" t="s">
        <v>619</v>
      </c>
      <c r="D44" t="s">
        <v>452</v>
      </c>
      <c r="E44" t="s">
        <v>557</v>
      </c>
      <c r="F44" t="s">
        <v>47</v>
      </c>
      <c r="H44" t="s">
        <v>48</v>
      </c>
      <c r="I44" t="s">
        <v>48</v>
      </c>
      <c r="K44" t="s">
        <v>48</v>
      </c>
      <c r="N44" t="s">
        <v>203</v>
      </c>
      <c r="O44" t="s">
        <v>627</v>
      </c>
      <c r="P44" t="s">
        <v>628</v>
      </c>
      <c r="Q44" t="s">
        <v>629</v>
      </c>
      <c r="R44" t="s">
        <v>630</v>
      </c>
      <c r="S44" t="s">
        <v>631</v>
      </c>
      <c r="T44" t="s">
        <v>632</v>
      </c>
      <c r="U44" t="s">
        <v>176</v>
      </c>
      <c r="V44" t="s">
        <v>177</v>
      </c>
      <c r="W44" t="s">
        <v>60</v>
      </c>
      <c r="X44">
        <v>78733</v>
      </c>
      <c r="Y44" t="s">
        <v>50</v>
      </c>
    </row>
    <row r="45" spans="1:26" x14ac:dyDescent="0.2">
      <c r="A45" t="s">
        <v>617</v>
      </c>
      <c r="B45" t="s">
        <v>618</v>
      </c>
      <c r="C45" t="s">
        <v>619</v>
      </c>
      <c r="D45" t="s">
        <v>452</v>
      </c>
      <c r="E45" t="s">
        <v>557</v>
      </c>
      <c r="F45" t="s">
        <v>47</v>
      </c>
      <c r="J45" t="s">
        <v>48</v>
      </c>
      <c r="L45" t="s">
        <v>48</v>
      </c>
      <c r="N45" t="s">
        <v>64</v>
      </c>
      <c r="O45" t="s">
        <v>633</v>
      </c>
      <c r="P45" t="s">
        <v>634</v>
      </c>
      <c r="Q45" t="s">
        <v>635</v>
      </c>
      <c r="R45" t="s">
        <v>636</v>
      </c>
      <c r="S45" t="s">
        <v>631</v>
      </c>
      <c r="T45" t="s">
        <v>632</v>
      </c>
      <c r="U45" t="s">
        <v>176</v>
      </c>
      <c r="V45" t="s">
        <v>177</v>
      </c>
      <c r="W45" t="s">
        <v>60</v>
      </c>
      <c r="X45">
        <v>78733</v>
      </c>
      <c r="Y45" t="s">
        <v>50</v>
      </c>
    </row>
    <row r="46" spans="1:26" x14ac:dyDescent="0.2">
      <c r="A46" t="s">
        <v>637</v>
      </c>
      <c r="B46" t="s">
        <v>638</v>
      </c>
      <c r="C46" t="s">
        <v>639</v>
      </c>
      <c r="D46" t="s">
        <v>173</v>
      </c>
      <c r="E46" t="s">
        <v>557</v>
      </c>
      <c r="F46" t="s">
        <v>47</v>
      </c>
      <c r="G46" t="s">
        <v>48</v>
      </c>
      <c r="N46" t="s">
        <v>640</v>
      </c>
      <c r="O46" t="s">
        <v>641</v>
      </c>
      <c r="P46" t="s">
        <v>642</v>
      </c>
      <c r="Q46" t="s">
        <v>643</v>
      </c>
      <c r="R46">
        <v>33633935252</v>
      </c>
      <c r="S46" t="s">
        <v>644</v>
      </c>
      <c r="T46" t="s">
        <v>645</v>
      </c>
      <c r="U46" t="s">
        <v>646</v>
      </c>
      <c r="W46" t="s">
        <v>93</v>
      </c>
      <c r="X46">
        <v>92310</v>
      </c>
      <c r="Y46" t="s">
        <v>50</v>
      </c>
    </row>
    <row r="47" spans="1:26" x14ac:dyDescent="0.2">
      <c r="A47" t="s">
        <v>637</v>
      </c>
      <c r="B47" t="s">
        <v>638</v>
      </c>
      <c r="C47" t="s">
        <v>639</v>
      </c>
      <c r="D47" t="s">
        <v>173</v>
      </c>
      <c r="E47" t="s">
        <v>557</v>
      </c>
      <c r="F47" t="s">
        <v>47</v>
      </c>
      <c r="J47" t="s">
        <v>48</v>
      </c>
      <c r="N47" t="s">
        <v>647</v>
      </c>
      <c r="O47" t="s">
        <v>648</v>
      </c>
      <c r="P47" t="s">
        <v>649</v>
      </c>
      <c r="Q47" t="s">
        <v>650</v>
      </c>
      <c r="R47">
        <v>17818103000</v>
      </c>
      <c r="S47" t="s">
        <v>651</v>
      </c>
      <c r="T47" t="s">
        <v>652</v>
      </c>
      <c r="U47" t="s">
        <v>107</v>
      </c>
      <c r="V47" t="s">
        <v>89</v>
      </c>
      <c r="W47" t="s">
        <v>60</v>
      </c>
      <c r="X47">
        <v>2451</v>
      </c>
      <c r="Y47" t="s">
        <v>50</v>
      </c>
    </row>
    <row r="48" spans="1:26" x14ac:dyDescent="0.2">
      <c r="A48" t="s">
        <v>637</v>
      </c>
      <c r="B48" t="s">
        <v>638</v>
      </c>
      <c r="C48" t="s">
        <v>639</v>
      </c>
      <c r="D48" t="s">
        <v>173</v>
      </c>
      <c r="E48" t="s">
        <v>557</v>
      </c>
      <c r="F48" t="s">
        <v>47</v>
      </c>
      <c r="L48" t="s">
        <v>48</v>
      </c>
      <c r="N48" t="s">
        <v>653</v>
      </c>
      <c r="O48" t="s">
        <v>654</v>
      </c>
      <c r="P48" t="s">
        <v>655</v>
      </c>
      <c r="Q48" t="s">
        <v>656</v>
      </c>
      <c r="R48">
        <v>33161626162</v>
      </c>
      <c r="S48" t="s">
        <v>644</v>
      </c>
      <c r="T48" t="s">
        <v>645</v>
      </c>
      <c r="U48" t="s">
        <v>646</v>
      </c>
      <c r="W48" t="s">
        <v>93</v>
      </c>
      <c r="X48">
        <v>92310</v>
      </c>
      <c r="Y48" t="s">
        <v>50</v>
      </c>
    </row>
    <row r="49" spans="1:26" s="2" customFormat="1" x14ac:dyDescent="0.2">
      <c r="A49" t="s">
        <v>19</v>
      </c>
      <c r="B49" t="s">
        <v>152</v>
      </c>
      <c r="C49" t="s">
        <v>153</v>
      </c>
      <c r="D49" t="s">
        <v>17</v>
      </c>
      <c r="E49" t="s">
        <v>3</v>
      </c>
      <c r="F49" t="s">
        <v>47</v>
      </c>
      <c r="G49"/>
      <c r="H49"/>
      <c r="I49"/>
      <c r="J49"/>
      <c r="K49"/>
      <c r="L49" t="s">
        <v>48</v>
      </c>
      <c r="M49"/>
      <c r="N49" t="s">
        <v>154</v>
      </c>
      <c r="O49" t="s">
        <v>155</v>
      </c>
      <c r="P49" t="s">
        <v>156</v>
      </c>
      <c r="Q49" t="s">
        <v>657</v>
      </c>
      <c r="R49">
        <f>81-566-20-3249</f>
        <v>-3754</v>
      </c>
      <c r="S49" t="s">
        <v>157</v>
      </c>
      <c r="T49" t="s">
        <v>158</v>
      </c>
      <c r="U49" t="s">
        <v>159</v>
      </c>
      <c r="V49" t="s">
        <v>55</v>
      </c>
      <c r="W49" t="s">
        <v>56</v>
      </c>
      <c r="X49" t="s">
        <v>160</v>
      </c>
      <c r="Y49" t="s">
        <v>50</v>
      </c>
      <c r="Z49"/>
    </row>
    <row r="50" spans="1:26" x14ac:dyDescent="0.2">
      <c r="A50" t="s">
        <v>19</v>
      </c>
      <c r="B50" t="s">
        <v>152</v>
      </c>
      <c r="C50" t="s">
        <v>153</v>
      </c>
      <c r="D50" t="s">
        <v>17</v>
      </c>
      <c r="E50" t="s">
        <v>3</v>
      </c>
      <c r="F50" t="s">
        <v>47</v>
      </c>
      <c r="G50" t="s">
        <v>48</v>
      </c>
      <c r="O50" t="s">
        <v>161</v>
      </c>
      <c r="P50" t="s">
        <v>162</v>
      </c>
      <c r="Q50" t="s">
        <v>658</v>
      </c>
      <c r="S50" t="s">
        <v>157</v>
      </c>
      <c r="T50" t="s">
        <v>158</v>
      </c>
      <c r="U50" t="s">
        <v>159</v>
      </c>
      <c r="V50" t="s">
        <v>55</v>
      </c>
      <c r="W50" t="s">
        <v>56</v>
      </c>
      <c r="X50" t="s">
        <v>160</v>
      </c>
      <c r="Y50" t="s">
        <v>50</v>
      </c>
    </row>
    <row r="51" spans="1:26" x14ac:dyDescent="0.2">
      <c r="A51" t="s">
        <v>19</v>
      </c>
      <c r="B51" t="s">
        <v>152</v>
      </c>
      <c r="C51" t="s">
        <v>153</v>
      </c>
      <c r="D51" t="s">
        <v>17</v>
      </c>
      <c r="E51" t="s">
        <v>3</v>
      </c>
      <c r="F51" t="s">
        <v>47</v>
      </c>
      <c r="J51" t="s">
        <v>48</v>
      </c>
      <c r="O51" t="s">
        <v>659</v>
      </c>
      <c r="P51" t="s">
        <v>660</v>
      </c>
      <c r="Q51" t="s">
        <v>661</v>
      </c>
      <c r="S51" t="s">
        <v>157</v>
      </c>
      <c r="T51" t="s">
        <v>158</v>
      </c>
      <c r="U51" t="s">
        <v>159</v>
      </c>
      <c r="V51" t="s">
        <v>55</v>
      </c>
      <c r="W51" t="s">
        <v>56</v>
      </c>
      <c r="X51" t="s">
        <v>160</v>
      </c>
      <c r="Y51" t="s">
        <v>50</v>
      </c>
    </row>
    <row r="52" spans="1:26" x14ac:dyDescent="0.2">
      <c r="A52" t="s">
        <v>379</v>
      </c>
      <c r="B52" t="s">
        <v>662</v>
      </c>
      <c r="C52" t="s">
        <v>663</v>
      </c>
      <c r="D52" t="s">
        <v>173</v>
      </c>
      <c r="E52" t="s">
        <v>557</v>
      </c>
      <c r="F52" t="s">
        <v>47</v>
      </c>
      <c r="G52" t="s">
        <v>48</v>
      </c>
      <c r="N52" t="s">
        <v>664</v>
      </c>
      <c r="O52" t="s">
        <v>665</v>
      </c>
      <c r="P52" t="s">
        <v>666</v>
      </c>
      <c r="Q52" t="s">
        <v>667</v>
      </c>
      <c r="R52" t="s">
        <v>668</v>
      </c>
      <c r="S52" t="s">
        <v>669</v>
      </c>
      <c r="U52" t="s">
        <v>670</v>
      </c>
      <c r="V52" t="s">
        <v>279</v>
      </c>
      <c r="W52" t="s">
        <v>60</v>
      </c>
      <c r="X52">
        <v>48331</v>
      </c>
      <c r="Y52" t="s">
        <v>50</v>
      </c>
    </row>
    <row r="53" spans="1:26" s="2" customFormat="1" x14ac:dyDescent="0.2">
      <c r="A53" t="s">
        <v>379</v>
      </c>
      <c r="B53" t="s">
        <v>662</v>
      </c>
      <c r="C53" t="s">
        <v>663</v>
      </c>
      <c r="D53" t="s">
        <v>173</v>
      </c>
      <c r="E53" t="s">
        <v>557</v>
      </c>
      <c r="F53" t="s">
        <v>47</v>
      </c>
      <c r="G53"/>
      <c r="H53" t="s">
        <v>48</v>
      </c>
      <c r="I53" t="s">
        <v>48</v>
      </c>
      <c r="J53"/>
      <c r="K53" t="s">
        <v>48</v>
      </c>
      <c r="L53"/>
      <c r="M53"/>
      <c r="N53" t="s">
        <v>671</v>
      </c>
      <c r="O53" t="s">
        <v>672</v>
      </c>
      <c r="P53" t="s">
        <v>673</v>
      </c>
      <c r="Q53" t="s">
        <v>674</v>
      </c>
      <c r="R53">
        <v>4252865202</v>
      </c>
      <c r="S53" t="s">
        <v>675</v>
      </c>
      <c r="T53" t="s">
        <v>676</v>
      </c>
      <c r="U53" t="s">
        <v>677</v>
      </c>
      <c r="V53" t="s">
        <v>59</v>
      </c>
      <c r="W53" t="s">
        <v>60</v>
      </c>
      <c r="X53">
        <v>98011</v>
      </c>
      <c r="Y53" t="s">
        <v>50</v>
      </c>
      <c r="Z53"/>
    </row>
    <row r="54" spans="1:26" x14ac:dyDescent="0.2">
      <c r="A54" t="s">
        <v>379</v>
      </c>
      <c r="B54" t="s">
        <v>662</v>
      </c>
      <c r="C54" t="s">
        <v>663</v>
      </c>
      <c r="D54" t="s">
        <v>173</v>
      </c>
      <c r="E54" t="s">
        <v>557</v>
      </c>
      <c r="F54" t="s">
        <v>47</v>
      </c>
      <c r="J54" t="s">
        <v>48</v>
      </c>
      <c r="N54" t="s">
        <v>678</v>
      </c>
      <c r="O54" t="s">
        <v>679</v>
      </c>
      <c r="P54" t="s">
        <v>680</v>
      </c>
      <c r="Q54" t="s">
        <v>681</v>
      </c>
      <c r="R54" t="s">
        <v>682</v>
      </c>
      <c r="S54" t="s">
        <v>675</v>
      </c>
      <c r="T54" t="s">
        <v>676</v>
      </c>
      <c r="U54" t="s">
        <v>677</v>
      </c>
      <c r="V54" t="s">
        <v>59</v>
      </c>
      <c r="W54" t="s">
        <v>60</v>
      </c>
      <c r="X54">
        <v>98011</v>
      </c>
      <c r="Y54" t="s">
        <v>50</v>
      </c>
    </row>
    <row r="55" spans="1:26" s="2" customFormat="1" x14ac:dyDescent="0.2">
      <c r="A55" t="s">
        <v>683</v>
      </c>
      <c r="B55" t="s">
        <v>684</v>
      </c>
      <c r="C55" t="s">
        <v>685</v>
      </c>
      <c r="D55" t="s">
        <v>452</v>
      </c>
      <c r="E55" t="s">
        <v>489</v>
      </c>
      <c r="F55" t="s">
        <v>47</v>
      </c>
      <c r="G55" t="s">
        <v>48</v>
      </c>
      <c r="H55"/>
      <c r="I55" t="s">
        <v>48</v>
      </c>
      <c r="J55" t="s">
        <v>48</v>
      </c>
      <c r="K55" t="s">
        <v>48</v>
      </c>
      <c r="L55"/>
      <c r="M55"/>
      <c r="N55" t="s">
        <v>686</v>
      </c>
      <c r="O55" t="s">
        <v>687</v>
      </c>
      <c r="P55" t="s">
        <v>688</v>
      </c>
      <c r="Q55" t="s">
        <v>689</v>
      </c>
      <c r="R55">
        <v>8474767543</v>
      </c>
      <c r="S55" t="s">
        <v>690</v>
      </c>
      <c r="T55" t="s">
        <v>691</v>
      </c>
      <c r="U55" t="s">
        <v>692</v>
      </c>
      <c r="V55" t="s">
        <v>177</v>
      </c>
      <c r="W55" t="s">
        <v>60</v>
      </c>
      <c r="X55">
        <v>77024</v>
      </c>
      <c r="Y55" t="s">
        <v>50</v>
      </c>
      <c r="Z55"/>
    </row>
    <row r="56" spans="1:26" s="2" customFormat="1" x14ac:dyDescent="0.2">
      <c r="A56" t="s">
        <v>683</v>
      </c>
      <c r="B56" t="s">
        <v>684</v>
      </c>
      <c r="C56" t="s">
        <v>685</v>
      </c>
      <c r="D56" t="s">
        <v>452</v>
      </c>
      <c r="E56" t="s">
        <v>489</v>
      </c>
      <c r="F56" t="s">
        <v>47</v>
      </c>
      <c r="G56"/>
      <c r="H56" t="s">
        <v>48</v>
      </c>
      <c r="I56"/>
      <c r="J56"/>
      <c r="K56"/>
      <c r="L56" t="s">
        <v>48</v>
      </c>
      <c r="M56"/>
      <c r="N56" t="s">
        <v>693</v>
      </c>
      <c r="O56" t="s">
        <v>134</v>
      </c>
      <c r="P56" t="s">
        <v>250</v>
      </c>
      <c r="Q56" t="s">
        <v>694</v>
      </c>
      <c r="R56">
        <v>7135162252</v>
      </c>
      <c r="S56" t="s">
        <v>690</v>
      </c>
      <c r="T56" t="s">
        <v>691</v>
      </c>
      <c r="U56" t="s">
        <v>692</v>
      </c>
      <c r="V56" t="s">
        <v>177</v>
      </c>
      <c r="W56" t="s">
        <v>60</v>
      </c>
      <c r="X56">
        <v>77024</v>
      </c>
      <c r="Y56" t="s">
        <v>50</v>
      </c>
      <c r="Z56"/>
    </row>
    <row r="57" spans="1:26" x14ac:dyDescent="0.2">
      <c r="A57" t="s">
        <v>695</v>
      </c>
      <c r="C57" t="s">
        <v>696</v>
      </c>
      <c r="D57" t="s">
        <v>173</v>
      </c>
      <c r="E57" t="s">
        <v>489</v>
      </c>
      <c r="F57" t="s">
        <v>174</v>
      </c>
      <c r="G57" t="s">
        <v>48</v>
      </c>
      <c r="N57" t="s">
        <v>697</v>
      </c>
      <c r="O57" t="s">
        <v>62</v>
      </c>
      <c r="P57" t="s">
        <v>698</v>
      </c>
      <c r="Q57" t="s">
        <v>699</v>
      </c>
      <c r="R57">
        <v>3174219202</v>
      </c>
      <c r="S57" t="s">
        <v>700</v>
      </c>
      <c r="U57" t="s">
        <v>701</v>
      </c>
      <c r="V57" t="s">
        <v>701</v>
      </c>
      <c r="W57" t="s">
        <v>60</v>
      </c>
      <c r="X57">
        <v>10017</v>
      </c>
      <c r="Y57" t="s">
        <v>50</v>
      </c>
    </row>
    <row r="58" spans="1:26" x14ac:dyDescent="0.2">
      <c r="A58" t="s">
        <v>695</v>
      </c>
      <c r="C58" t="s">
        <v>696</v>
      </c>
      <c r="D58" t="s">
        <v>173</v>
      </c>
      <c r="E58" t="s">
        <v>489</v>
      </c>
      <c r="F58" t="s">
        <v>174</v>
      </c>
      <c r="J58" t="s">
        <v>48</v>
      </c>
      <c r="N58" t="s">
        <v>702</v>
      </c>
      <c r="O58" t="s">
        <v>703</v>
      </c>
      <c r="P58" t="s">
        <v>704</v>
      </c>
      <c r="Q58" t="s">
        <v>705</v>
      </c>
      <c r="R58" t="s">
        <v>706</v>
      </c>
      <c r="S58" t="s">
        <v>700</v>
      </c>
      <c r="U58" t="s">
        <v>701</v>
      </c>
      <c r="V58" t="s">
        <v>701</v>
      </c>
      <c r="W58" t="s">
        <v>60</v>
      </c>
      <c r="X58">
        <v>10017</v>
      </c>
      <c r="Y58" t="s">
        <v>50</v>
      </c>
    </row>
    <row r="59" spans="1:26" x14ac:dyDescent="0.2">
      <c r="A59" t="s">
        <v>707</v>
      </c>
      <c r="B59" t="s">
        <v>708</v>
      </c>
      <c r="C59" t="s">
        <v>709</v>
      </c>
      <c r="D59" t="s">
        <v>173</v>
      </c>
      <c r="E59" t="s">
        <v>536</v>
      </c>
      <c r="F59" t="s">
        <v>47</v>
      </c>
      <c r="G59" t="s">
        <v>48</v>
      </c>
      <c r="I59" t="s">
        <v>48</v>
      </c>
      <c r="J59" t="s">
        <v>48</v>
      </c>
      <c r="K59" t="s">
        <v>48</v>
      </c>
      <c r="L59" t="s">
        <v>48</v>
      </c>
      <c r="N59" t="s">
        <v>710</v>
      </c>
      <c r="O59" t="s">
        <v>711</v>
      </c>
      <c r="P59" t="s">
        <v>230</v>
      </c>
      <c r="Q59" t="s">
        <v>712</v>
      </c>
      <c r="R59">
        <f>82-10-5800-3997</f>
        <v>-9725</v>
      </c>
      <c r="S59" t="s">
        <v>713</v>
      </c>
      <c r="U59" t="s">
        <v>714</v>
      </c>
      <c r="W59" t="s">
        <v>167</v>
      </c>
      <c r="X59">
        <v>34129</v>
      </c>
      <c r="Y59" t="s">
        <v>50</v>
      </c>
    </row>
    <row r="60" spans="1:26" x14ac:dyDescent="0.2">
      <c r="A60" t="s">
        <v>411</v>
      </c>
      <c r="B60" t="s">
        <v>715</v>
      </c>
      <c r="C60" t="s">
        <v>716</v>
      </c>
      <c r="D60" t="s">
        <v>452</v>
      </c>
      <c r="E60" t="s">
        <v>557</v>
      </c>
      <c r="F60" t="s">
        <v>47</v>
      </c>
      <c r="G60" t="s">
        <v>48</v>
      </c>
      <c r="N60" t="s">
        <v>165</v>
      </c>
      <c r="O60" t="s">
        <v>208</v>
      </c>
      <c r="P60" t="s">
        <v>717</v>
      </c>
      <c r="Q60" t="s">
        <v>718</v>
      </c>
      <c r="R60">
        <v>447888999216</v>
      </c>
      <c r="S60" t="s">
        <v>719</v>
      </c>
      <c r="U60" t="s">
        <v>52</v>
      </c>
      <c r="W60" t="s">
        <v>53</v>
      </c>
      <c r="X60" t="s">
        <v>720</v>
      </c>
      <c r="Y60" t="s">
        <v>50</v>
      </c>
    </row>
    <row r="61" spans="1:26" x14ac:dyDescent="0.2">
      <c r="A61" t="s">
        <v>411</v>
      </c>
      <c r="B61" t="s">
        <v>715</v>
      </c>
      <c r="C61" t="s">
        <v>716</v>
      </c>
      <c r="D61" t="s">
        <v>452</v>
      </c>
      <c r="E61" t="s">
        <v>557</v>
      </c>
      <c r="F61" t="s">
        <v>47</v>
      </c>
      <c r="J61" t="s">
        <v>48</v>
      </c>
      <c r="N61" t="s">
        <v>165</v>
      </c>
      <c r="O61" t="s">
        <v>208</v>
      </c>
      <c r="P61" t="s">
        <v>717</v>
      </c>
      <c r="Q61" t="s">
        <v>721</v>
      </c>
      <c r="R61">
        <v>447888999216</v>
      </c>
      <c r="S61" t="s">
        <v>719</v>
      </c>
      <c r="U61" t="s">
        <v>52</v>
      </c>
      <c r="W61" t="s">
        <v>53</v>
      </c>
      <c r="X61" t="s">
        <v>720</v>
      </c>
      <c r="Y61" t="s">
        <v>50</v>
      </c>
    </row>
    <row r="62" spans="1:26" x14ac:dyDescent="0.2">
      <c r="A62" t="s">
        <v>397</v>
      </c>
      <c r="B62" t="s">
        <v>722</v>
      </c>
      <c r="C62" t="s">
        <v>723</v>
      </c>
      <c r="D62" t="s">
        <v>16</v>
      </c>
      <c r="E62" t="s">
        <v>5</v>
      </c>
      <c r="F62" t="s">
        <v>47</v>
      </c>
      <c r="G62" t="s">
        <v>48</v>
      </c>
      <c r="I62" t="s">
        <v>48</v>
      </c>
      <c r="K62" t="s">
        <v>48</v>
      </c>
      <c r="L62" t="s">
        <v>48</v>
      </c>
      <c r="N62" t="s">
        <v>724</v>
      </c>
      <c r="O62" t="s">
        <v>204</v>
      </c>
      <c r="P62" t="s">
        <v>135</v>
      </c>
      <c r="Q62" t="s">
        <v>725</v>
      </c>
      <c r="R62" t="s">
        <v>726</v>
      </c>
      <c r="S62" t="s">
        <v>727</v>
      </c>
      <c r="U62" t="s">
        <v>728</v>
      </c>
      <c r="V62" t="s">
        <v>279</v>
      </c>
      <c r="W62" t="s">
        <v>60</v>
      </c>
      <c r="X62">
        <v>48126</v>
      </c>
      <c r="Y62" t="s">
        <v>50</v>
      </c>
    </row>
    <row r="63" spans="1:26" x14ac:dyDescent="0.2">
      <c r="A63" t="s">
        <v>397</v>
      </c>
      <c r="B63" t="s">
        <v>722</v>
      </c>
      <c r="C63" t="s">
        <v>723</v>
      </c>
      <c r="D63" t="s">
        <v>16</v>
      </c>
      <c r="E63" t="s">
        <v>5</v>
      </c>
      <c r="F63" t="s">
        <v>47</v>
      </c>
      <c r="H63" t="s">
        <v>48</v>
      </c>
      <c r="N63" t="s">
        <v>729</v>
      </c>
      <c r="O63" t="s">
        <v>730</v>
      </c>
      <c r="P63" t="s">
        <v>731</v>
      </c>
      <c r="Q63" t="s">
        <v>732</v>
      </c>
      <c r="R63" t="s">
        <v>733</v>
      </c>
      <c r="S63" t="s">
        <v>727</v>
      </c>
      <c r="U63" t="s">
        <v>728</v>
      </c>
      <c r="V63" t="s">
        <v>279</v>
      </c>
      <c r="W63" t="s">
        <v>60</v>
      </c>
      <c r="X63">
        <v>48126</v>
      </c>
      <c r="Y63" t="s">
        <v>50</v>
      </c>
    </row>
    <row r="64" spans="1:26" x14ac:dyDescent="0.2">
      <c r="A64" t="s">
        <v>397</v>
      </c>
      <c r="B64" t="s">
        <v>722</v>
      </c>
      <c r="C64" t="s">
        <v>723</v>
      </c>
      <c r="D64" t="s">
        <v>16</v>
      </c>
      <c r="E64" t="s">
        <v>5</v>
      </c>
      <c r="F64" t="s">
        <v>47</v>
      </c>
      <c r="J64" t="s">
        <v>48</v>
      </c>
      <c r="O64" t="s">
        <v>151</v>
      </c>
      <c r="P64" t="s">
        <v>734</v>
      </c>
      <c r="Q64" t="s">
        <v>735</v>
      </c>
      <c r="S64" t="s">
        <v>727</v>
      </c>
      <c r="U64" t="s">
        <v>728</v>
      </c>
      <c r="V64" t="s">
        <v>279</v>
      </c>
      <c r="W64" t="s">
        <v>60</v>
      </c>
      <c r="X64">
        <v>48126</v>
      </c>
      <c r="Y64" t="s">
        <v>50</v>
      </c>
    </row>
    <row r="65" spans="1:26" x14ac:dyDescent="0.2">
      <c r="A65" t="s">
        <v>431</v>
      </c>
      <c r="B65" t="s">
        <v>736</v>
      </c>
      <c r="C65" t="s">
        <v>737</v>
      </c>
      <c r="D65" t="s">
        <v>17</v>
      </c>
      <c r="E65" t="s">
        <v>3</v>
      </c>
      <c r="F65" t="s">
        <v>47</v>
      </c>
      <c r="G65" t="s">
        <v>48</v>
      </c>
      <c r="J65" t="s">
        <v>48</v>
      </c>
      <c r="N65" t="s">
        <v>738</v>
      </c>
      <c r="O65" t="s">
        <v>739</v>
      </c>
      <c r="P65" t="s">
        <v>740</v>
      </c>
      <c r="Q65" t="s">
        <v>741</v>
      </c>
      <c r="R65" t="s">
        <v>742</v>
      </c>
      <c r="S65" t="s">
        <v>743</v>
      </c>
      <c r="T65" t="s">
        <v>744</v>
      </c>
      <c r="U65" t="s">
        <v>92</v>
      </c>
      <c r="W65" t="s">
        <v>93</v>
      </c>
      <c r="X65">
        <v>75012</v>
      </c>
      <c r="Y65" t="s">
        <v>50</v>
      </c>
    </row>
    <row r="66" spans="1:26" x14ac:dyDescent="0.2">
      <c r="A66" t="s">
        <v>431</v>
      </c>
      <c r="B66" t="s">
        <v>736</v>
      </c>
      <c r="C66" t="s">
        <v>737</v>
      </c>
      <c r="D66" t="s">
        <v>17</v>
      </c>
      <c r="E66" t="s">
        <v>3</v>
      </c>
      <c r="F66" t="s">
        <v>47</v>
      </c>
      <c r="H66" t="s">
        <v>48</v>
      </c>
      <c r="L66" t="s">
        <v>48</v>
      </c>
      <c r="N66" t="s">
        <v>745</v>
      </c>
      <c r="O66" t="s">
        <v>94</v>
      </c>
      <c r="P66" t="s">
        <v>746</v>
      </c>
      <c r="Q66" t="s">
        <v>747</v>
      </c>
      <c r="R66">
        <v>33689209158</v>
      </c>
      <c r="S66" t="s">
        <v>743</v>
      </c>
      <c r="T66" t="s">
        <v>744</v>
      </c>
      <c r="U66" t="s">
        <v>92</v>
      </c>
      <c r="W66" t="s">
        <v>93</v>
      </c>
      <c r="X66">
        <v>75012</v>
      </c>
      <c r="Y66" t="s">
        <v>50</v>
      </c>
    </row>
    <row r="67" spans="1:26" x14ac:dyDescent="0.2">
      <c r="A67" t="s">
        <v>748</v>
      </c>
      <c r="B67" t="s">
        <v>181</v>
      </c>
      <c r="C67" t="s">
        <v>182</v>
      </c>
      <c r="D67" t="s">
        <v>173</v>
      </c>
      <c r="E67" t="s">
        <v>3</v>
      </c>
      <c r="F67" t="s">
        <v>47</v>
      </c>
      <c r="I67" t="s">
        <v>48</v>
      </c>
      <c r="N67" t="s">
        <v>183</v>
      </c>
      <c r="O67" t="s">
        <v>184</v>
      </c>
      <c r="P67" t="s">
        <v>185</v>
      </c>
      <c r="Q67" t="s">
        <v>186</v>
      </c>
      <c r="R67" t="s">
        <v>187</v>
      </c>
      <c r="S67" t="s">
        <v>188</v>
      </c>
      <c r="U67" t="s">
        <v>189</v>
      </c>
      <c r="V67" t="s">
        <v>190</v>
      </c>
      <c r="W67" t="s">
        <v>60</v>
      </c>
      <c r="X67">
        <v>66062</v>
      </c>
      <c r="Y67" t="s">
        <v>50</v>
      </c>
    </row>
    <row r="68" spans="1:26" x14ac:dyDescent="0.2">
      <c r="A68" t="s">
        <v>748</v>
      </c>
      <c r="B68" t="s">
        <v>181</v>
      </c>
      <c r="C68" t="s">
        <v>182</v>
      </c>
      <c r="D68" t="s">
        <v>173</v>
      </c>
      <c r="E68" t="s">
        <v>3</v>
      </c>
      <c r="F68" t="s">
        <v>47</v>
      </c>
      <c r="K68" t="s">
        <v>48</v>
      </c>
      <c r="N68" t="s">
        <v>191</v>
      </c>
      <c r="O68" t="s">
        <v>192</v>
      </c>
      <c r="P68" t="s">
        <v>193</v>
      </c>
      <c r="Q68" t="s">
        <v>194</v>
      </c>
      <c r="R68" t="s">
        <v>195</v>
      </c>
      <c r="S68" t="s">
        <v>188</v>
      </c>
      <c r="U68" t="s">
        <v>189</v>
      </c>
      <c r="V68" t="s">
        <v>190</v>
      </c>
      <c r="W68" t="s">
        <v>60</v>
      </c>
      <c r="X68">
        <v>66062</v>
      </c>
      <c r="Y68" t="s">
        <v>50</v>
      </c>
    </row>
    <row r="69" spans="1:26" x14ac:dyDescent="0.2">
      <c r="A69" t="s">
        <v>748</v>
      </c>
      <c r="B69" t="s">
        <v>181</v>
      </c>
      <c r="C69" t="s">
        <v>182</v>
      </c>
      <c r="D69" t="s">
        <v>173</v>
      </c>
      <c r="E69" t="s">
        <v>3</v>
      </c>
      <c r="F69" t="s">
        <v>47</v>
      </c>
      <c r="G69" t="s">
        <v>48</v>
      </c>
      <c r="O69" t="s">
        <v>199</v>
      </c>
      <c r="P69" t="s">
        <v>200</v>
      </c>
      <c r="Q69" t="s">
        <v>201</v>
      </c>
      <c r="S69" t="s">
        <v>196</v>
      </c>
      <c r="T69" t="s">
        <v>197</v>
      </c>
      <c r="U69" t="s">
        <v>198</v>
      </c>
      <c r="V69" t="s">
        <v>87</v>
      </c>
      <c r="W69" t="s">
        <v>60</v>
      </c>
      <c r="X69">
        <v>91765</v>
      </c>
      <c r="Y69" t="s">
        <v>50</v>
      </c>
    </row>
    <row r="70" spans="1:26" x14ac:dyDescent="0.2">
      <c r="A70" t="s">
        <v>748</v>
      </c>
      <c r="B70" t="s">
        <v>181</v>
      </c>
      <c r="C70" t="s">
        <v>182</v>
      </c>
      <c r="D70" t="s">
        <v>173</v>
      </c>
      <c r="E70" t="s">
        <v>3</v>
      </c>
      <c r="F70" t="s">
        <v>47</v>
      </c>
      <c r="J70" t="s">
        <v>48</v>
      </c>
      <c r="O70" t="s">
        <v>749</v>
      </c>
      <c r="P70" t="s">
        <v>750</v>
      </c>
      <c r="Q70" t="s">
        <v>751</v>
      </c>
      <c r="R70" t="s">
        <v>752</v>
      </c>
      <c r="S70" t="s">
        <v>188</v>
      </c>
      <c r="U70" t="s">
        <v>189</v>
      </c>
      <c r="V70" t="s">
        <v>190</v>
      </c>
      <c r="W70" t="s">
        <v>60</v>
      </c>
      <c r="X70">
        <v>66062</v>
      </c>
      <c r="Y70" t="s">
        <v>50</v>
      </c>
    </row>
    <row r="71" spans="1:26" x14ac:dyDescent="0.2">
      <c r="A71" t="s">
        <v>399</v>
      </c>
      <c r="B71" t="s">
        <v>753</v>
      </c>
      <c r="C71" t="s">
        <v>754</v>
      </c>
      <c r="D71" t="s">
        <v>17</v>
      </c>
      <c r="E71" t="s">
        <v>489</v>
      </c>
      <c r="F71" t="s">
        <v>47</v>
      </c>
      <c r="G71" t="s">
        <v>48</v>
      </c>
      <c r="J71" t="s">
        <v>48</v>
      </c>
      <c r="N71" t="s">
        <v>755</v>
      </c>
      <c r="O71" t="s">
        <v>756</v>
      </c>
      <c r="P71" t="s">
        <v>757</v>
      </c>
      <c r="Q71" t="s">
        <v>758</v>
      </c>
      <c r="R71">
        <v>6472086305</v>
      </c>
      <c r="S71" t="s">
        <v>759</v>
      </c>
      <c r="U71" t="s">
        <v>760</v>
      </c>
      <c r="V71" t="s">
        <v>271</v>
      </c>
      <c r="W71" t="s">
        <v>90</v>
      </c>
      <c r="X71" t="s">
        <v>761</v>
      </c>
      <c r="Y71" t="s">
        <v>50</v>
      </c>
    </row>
    <row r="72" spans="1:26" s="2" customFormat="1" x14ac:dyDescent="0.2">
      <c r="A72" t="s">
        <v>399</v>
      </c>
      <c r="B72" t="s">
        <v>753</v>
      </c>
      <c r="C72" t="s">
        <v>754</v>
      </c>
      <c r="D72" t="s">
        <v>17</v>
      </c>
      <c r="E72" t="s">
        <v>489</v>
      </c>
      <c r="F72" t="s">
        <v>47</v>
      </c>
      <c r="G72"/>
      <c r="H72" t="s">
        <v>48</v>
      </c>
      <c r="I72"/>
      <c r="J72"/>
      <c r="K72"/>
      <c r="L72"/>
      <c r="M72"/>
      <c r="N72" t="s">
        <v>762</v>
      </c>
      <c r="O72" t="s">
        <v>763</v>
      </c>
      <c r="P72" t="s">
        <v>764</v>
      </c>
      <c r="Q72" t="s">
        <v>765</v>
      </c>
      <c r="R72">
        <v>6475016665</v>
      </c>
      <c r="S72" t="s">
        <v>759</v>
      </c>
      <c r="T72"/>
      <c r="U72" t="s">
        <v>760</v>
      </c>
      <c r="V72" t="s">
        <v>271</v>
      </c>
      <c r="W72" t="s">
        <v>90</v>
      </c>
      <c r="X72" t="s">
        <v>761</v>
      </c>
      <c r="Y72" t="s">
        <v>50</v>
      </c>
      <c r="Z72"/>
    </row>
    <row r="73" spans="1:26" s="2" customFormat="1" x14ac:dyDescent="0.2">
      <c r="A73" t="s">
        <v>399</v>
      </c>
      <c r="B73" t="s">
        <v>753</v>
      </c>
      <c r="C73" t="s">
        <v>754</v>
      </c>
      <c r="D73" t="s">
        <v>17</v>
      </c>
      <c r="E73" t="s">
        <v>489</v>
      </c>
      <c r="F73" t="s">
        <v>47</v>
      </c>
      <c r="G73"/>
      <c r="H73"/>
      <c r="I73"/>
      <c r="J73"/>
      <c r="K73" t="s">
        <v>48</v>
      </c>
      <c r="L73"/>
      <c r="M73"/>
      <c r="N73" t="s">
        <v>766</v>
      </c>
      <c r="O73" t="s">
        <v>134</v>
      </c>
      <c r="P73" t="s">
        <v>767</v>
      </c>
      <c r="Q73" t="s">
        <v>768</v>
      </c>
      <c r="R73">
        <v>2022587737</v>
      </c>
      <c r="S73" t="s">
        <v>769</v>
      </c>
      <c r="T73"/>
      <c r="U73" t="s">
        <v>770</v>
      </c>
      <c r="V73" t="s">
        <v>59</v>
      </c>
      <c r="W73" t="s">
        <v>60</v>
      </c>
      <c r="X73">
        <v>20003</v>
      </c>
      <c r="Y73" t="s">
        <v>50</v>
      </c>
      <c r="Z73"/>
    </row>
    <row r="74" spans="1:26" x14ac:dyDescent="0.2">
      <c r="A74" t="s">
        <v>381</v>
      </c>
      <c r="B74" t="s">
        <v>771</v>
      </c>
      <c r="C74" t="s">
        <v>772</v>
      </c>
      <c r="D74" t="s">
        <v>173</v>
      </c>
      <c r="E74" t="s">
        <v>489</v>
      </c>
      <c r="F74" t="s">
        <v>47</v>
      </c>
      <c r="G74" t="s">
        <v>48</v>
      </c>
      <c r="J74" t="s">
        <v>48</v>
      </c>
      <c r="N74" t="s">
        <v>773</v>
      </c>
      <c r="O74" t="s">
        <v>774</v>
      </c>
      <c r="P74" t="s">
        <v>775</v>
      </c>
      <c r="Q74" t="s">
        <v>776</v>
      </c>
      <c r="R74" t="s">
        <v>777</v>
      </c>
      <c r="S74" t="s">
        <v>778</v>
      </c>
      <c r="U74" t="s">
        <v>273</v>
      </c>
      <c r="V74" t="s">
        <v>87</v>
      </c>
      <c r="W74" t="s">
        <v>60</v>
      </c>
      <c r="X74">
        <v>94107</v>
      </c>
      <c r="Y74" t="s">
        <v>50</v>
      </c>
    </row>
    <row r="75" spans="1:26" x14ac:dyDescent="0.2">
      <c r="A75" t="s">
        <v>381</v>
      </c>
      <c r="B75" t="s">
        <v>771</v>
      </c>
      <c r="C75" t="s">
        <v>772</v>
      </c>
      <c r="D75" t="s">
        <v>173</v>
      </c>
      <c r="E75" t="s">
        <v>489</v>
      </c>
      <c r="F75" t="s">
        <v>47</v>
      </c>
      <c r="L75" t="s">
        <v>48</v>
      </c>
      <c r="N75" t="s">
        <v>779</v>
      </c>
      <c r="O75" t="s">
        <v>780</v>
      </c>
      <c r="P75" t="s">
        <v>781</v>
      </c>
      <c r="Q75" t="s">
        <v>782</v>
      </c>
      <c r="R75" t="s">
        <v>783</v>
      </c>
      <c r="S75" t="s">
        <v>778</v>
      </c>
      <c r="U75" t="s">
        <v>273</v>
      </c>
      <c r="V75" t="s">
        <v>87</v>
      </c>
      <c r="W75" t="s">
        <v>60</v>
      </c>
      <c r="X75">
        <v>94107</v>
      </c>
      <c r="Y75" t="s">
        <v>50</v>
      </c>
    </row>
    <row r="76" spans="1:26" x14ac:dyDescent="0.2">
      <c r="A76" t="s">
        <v>381</v>
      </c>
      <c r="B76" t="s">
        <v>771</v>
      </c>
      <c r="C76" t="s">
        <v>772</v>
      </c>
      <c r="D76" t="s">
        <v>173</v>
      </c>
      <c r="E76" t="s">
        <v>489</v>
      </c>
      <c r="F76" t="s">
        <v>47</v>
      </c>
      <c r="K76" t="s">
        <v>48</v>
      </c>
      <c r="N76" t="s">
        <v>784</v>
      </c>
      <c r="O76" t="s">
        <v>785</v>
      </c>
      <c r="P76" t="s">
        <v>786</v>
      </c>
      <c r="Q76" t="s">
        <v>787</v>
      </c>
      <c r="R76" t="s">
        <v>788</v>
      </c>
      <c r="S76" t="s">
        <v>778</v>
      </c>
      <c r="U76" t="s">
        <v>273</v>
      </c>
      <c r="V76" t="s">
        <v>87</v>
      </c>
      <c r="W76" t="s">
        <v>60</v>
      </c>
      <c r="X76">
        <v>94107</v>
      </c>
      <c r="Y76" t="s">
        <v>50</v>
      </c>
    </row>
    <row r="77" spans="1:26" x14ac:dyDescent="0.2">
      <c r="A77" t="s">
        <v>400</v>
      </c>
      <c r="B77" t="s">
        <v>789</v>
      </c>
      <c r="C77" t="s">
        <v>790</v>
      </c>
      <c r="D77" t="s">
        <v>17</v>
      </c>
      <c r="E77" t="s">
        <v>5</v>
      </c>
      <c r="F77" t="s">
        <v>47</v>
      </c>
      <c r="G77" t="s">
        <v>48</v>
      </c>
      <c r="J77" t="s">
        <v>48</v>
      </c>
      <c r="N77" t="s">
        <v>791</v>
      </c>
      <c r="O77" t="s">
        <v>86</v>
      </c>
      <c r="P77" t="s">
        <v>792</v>
      </c>
      <c r="Q77" t="s">
        <v>793</v>
      </c>
      <c r="S77" t="s">
        <v>794</v>
      </c>
      <c r="T77" t="s">
        <v>795</v>
      </c>
      <c r="U77" t="s">
        <v>369</v>
      </c>
      <c r="V77" t="s">
        <v>279</v>
      </c>
      <c r="W77" t="s">
        <v>60</v>
      </c>
      <c r="X77">
        <v>48265</v>
      </c>
      <c r="Y77" t="s">
        <v>50</v>
      </c>
    </row>
    <row r="78" spans="1:26" x14ac:dyDescent="0.2">
      <c r="A78" t="s">
        <v>382</v>
      </c>
      <c r="B78" t="s">
        <v>796</v>
      </c>
      <c r="C78" t="s">
        <v>797</v>
      </c>
      <c r="D78" t="s">
        <v>173</v>
      </c>
      <c r="E78" t="s">
        <v>536</v>
      </c>
      <c r="F78" t="s">
        <v>47</v>
      </c>
      <c r="G78" t="s">
        <v>48</v>
      </c>
      <c r="I78" t="s">
        <v>48</v>
      </c>
      <c r="K78" t="s">
        <v>48</v>
      </c>
      <c r="N78" t="s">
        <v>798</v>
      </c>
      <c r="O78" t="s">
        <v>799</v>
      </c>
      <c r="P78" t="s">
        <v>800</v>
      </c>
      <c r="Q78" t="s">
        <v>801</v>
      </c>
      <c r="R78">
        <v>48530250478</v>
      </c>
      <c r="S78" t="s">
        <v>802</v>
      </c>
      <c r="T78" t="s">
        <v>802</v>
      </c>
      <c r="U78" t="s">
        <v>803</v>
      </c>
      <c r="V78" t="s">
        <v>804</v>
      </c>
      <c r="W78" t="s">
        <v>168</v>
      </c>
      <c r="X78" t="s">
        <v>805</v>
      </c>
      <c r="Y78" t="s">
        <v>50</v>
      </c>
    </row>
    <row r="79" spans="1:26" s="2" customFormat="1" x14ac:dyDescent="0.2">
      <c r="A79" t="s">
        <v>382</v>
      </c>
      <c r="B79" t="s">
        <v>796</v>
      </c>
      <c r="C79" t="s">
        <v>797</v>
      </c>
      <c r="D79" t="s">
        <v>173</v>
      </c>
      <c r="E79" t="s">
        <v>536</v>
      </c>
      <c r="F79" t="s">
        <v>47</v>
      </c>
      <c r="G79"/>
      <c r="H79" t="s">
        <v>48</v>
      </c>
      <c r="I79"/>
      <c r="J79"/>
      <c r="K79"/>
      <c r="L79" t="s">
        <v>48</v>
      </c>
      <c r="M79"/>
      <c r="N79" t="s">
        <v>806</v>
      </c>
      <c r="O79" t="s">
        <v>807</v>
      </c>
      <c r="P79" t="s">
        <v>808</v>
      </c>
      <c r="Q79" t="s">
        <v>809</v>
      </c>
      <c r="R79">
        <v>48514116598</v>
      </c>
      <c r="S79" t="s">
        <v>802</v>
      </c>
      <c r="T79" t="s">
        <v>802</v>
      </c>
      <c r="U79" t="s">
        <v>803</v>
      </c>
      <c r="V79" t="s">
        <v>804</v>
      </c>
      <c r="W79" t="s">
        <v>168</v>
      </c>
      <c r="X79" t="s">
        <v>805</v>
      </c>
      <c r="Y79" t="s">
        <v>50</v>
      </c>
      <c r="Z79"/>
    </row>
    <row r="80" spans="1:26" x14ac:dyDescent="0.2">
      <c r="A80" t="s">
        <v>382</v>
      </c>
      <c r="B80" t="s">
        <v>796</v>
      </c>
      <c r="C80" t="s">
        <v>797</v>
      </c>
      <c r="D80" t="s">
        <v>173</v>
      </c>
      <c r="E80" t="s">
        <v>536</v>
      </c>
      <c r="F80" t="s">
        <v>47</v>
      </c>
      <c r="J80" t="s">
        <v>48</v>
      </c>
      <c r="N80" t="s">
        <v>810</v>
      </c>
      <c r="O80" t="s">
        <v>169</v>
      </c>
      <c r="P80" t="s">
        <v>811</v>
      </c>
      <c r="Q80" t="s">
        <v>812</v>
      </c>
      <c r="R80">
        <v>48530842190</v>
      </c>
      <c r="S80" t="s">
        <v>802</v>
      </c>
      <c r="T80" t="s">
        <v>802</v>
      </c>
      <c r="U80" t="s">
        <v>803</v>
      </c>
      <c r="V80" t="s">
        <v>804</v>
      </c>
      <c r="W80" t="s">
        <v>168</v>
      </c>
      <c r="X80" t="s">
        <v>805</v>
      </c>
      <c r="Y80" t="s">
        <v>50</v>
      </c>
    </row>
    <row r="81" spans="1:26" x14ac:dyDescent="0.2">
      <c r="A81" t="s">
        <v>813</v>
      </c>
      <c r="B81" t="s">
        <v>814</v>
      </c>
      <c r="C81" t="s">
        <v>815</v>
      </c>
      <c r="D81" t="s">
        <v>452</v>
      </c>
      <c r="E81" t="s">
        <v>816</v>
      </c>
      <c r="F81" t="s">
        <v>47</v>
      </c>
      <c r="G81" t="s">
        <v>48</v>
      </c>
      <c r="I81" t="s">
        <v>48</v>
      </c>
      <c r="J81" t="s">
        <v>48</v>
      </c>
      <c r="K81" t="s">
        <v>48</v>
      </c>
      <c r="L81" t="s">
        <v>48</v>
      </c>
      <c r="N81" t="s">
        <v>64</v>
      </c>
      <c r="O81" t="s">
        <v>817</v>
      </c>
      <c r="P81" t="s">
        <v>818</v>
      </c>
      <c r="Q81" t="s">
        <v>819</v>
      </c>
      <c r="R81">
        <v>5511980656083</v>
      </c>
      <c r="S81" t="s">
        <v>820</v>
      </c>
      <c r="T81" t="s">
        <v>821</v>
      </c>
      <c r="U81" t="s">
        <v>822</v>
      </c>
      <c r="V81" t="s">
        <v>823</v>
      </c>
      <c r="W81" t="s">
        <v>824</v>
      </c>
      <c r="X81" t="s">
        <v>825</v>
      </c>
      <c r="Y81" t="s">
        <v>50</v>
      </c>
    </row>
    <row r="82" spans="1:26" x14ac:dyDescent="0.2">
      <c r="A82" t="s">
        <v>813</v>
      </c>
      <c r="B82" t="s">
        <v>814</v>
      </c>
      <c r="C82" t="s">
        <v>815</v>
      </c>
      <c r="D82" t="s">
        <v>452</v>
      </c>
      <c r="E82" t="s">
        <v>816</v>
      </c>
      <c r="F82" t="s">
        <v>47</v>
      </c>
      <c r="H82" t="s">
        <v>48</v>
      </c>
      <c r="N82" t="s">
        <v>826</v>
      </c>
      <c r="O82" t="s">
        <v>827</v>
      </c>
      <c r="P82" t="s">
        <v>828</v>
      </c>
      <c r="Q82" t="s">
        <v>829</v>
      </c>
      <c r="R82">
        <f>551191315-4933</f>
        <v>551186382</v>
      </c>
      <c r="S82" t="s">
        <v>820</v>
      </c>
      <c r="T82" t="s">
        <v>821</v>
      </c>
      <c r="U82" t="s">
        <v>822</v>
      </c>
      <c r="V82" t="s">
        <v>823</v>
      </c>
      <c r="W82" t="s">
        <v>824</v>
      </c>
      <c r="X82" t="s">
        <v>825</v>
      </c>
      <c r="Y82" t="s">
        <v>50</v>
      </c>
    </row>
    <row r="83" spans="1:26" x14ac:dyDescent="0.2">
      <c r="A83" t="s">
        <v>830</v>
      </c>
      <c r="B83" t="s">
        <v>831</v>
      </c>
      <c r="C83" t="s">
        <v>832</v>
      </c>
      <c r="D83" t="s">
        <v>452</v>
      </c>
      <c r="E83" t="s">
        <v>473</v>
      </c>
      <c r="F83" t="s">
        <v>47</v>
      </c>
      <c r="G83" t="s">
        <v>48</v>
      </c>
      <c r="J83" t="s">
        <v>48</v>
      </c>
      <c r="L83" t="s">
        <v>48</v>
      </c>
      <c r="N83" t="s">
        <v>833</v>
      </c>
      <c r="O83" t="s">
        <v>834</v>
      </c>
      <c r="P83" t="s">
        <v>835</v>
      </c>
      <c r="Q83" t="s">
        <v>836</v>
      </c>
      <c r="R83">
        <v>7739363389</v>
      </c>
      <c r="S83" t="s">
        <v>837</v>
      </c>
      <c r="U83" t="s">
        <v>838</v>
      </c>
      <c r="V83" t="s">
        <v>137</v>
      </c>
      <c r="W83" t="s">
        <v>60</v>
      </c>
      <c r="X83">
        <v>60647</v>
      </c>
      <c r="Y83" t="s">
        <v>50</v>
      </c>
    </row>
    <row r="84" spans="1:26" x14ac:dyDescent="0.2">
      <c r="A84" t="s">
        <v>830</v>
      </c>
      <c r="B84" t="s">
        <v>831</v>
      </c>
      <c r="C84" t="s">
        <v>832</v>
      </c>
      <c r="D84" t="s">
        <v>452</v>
      </c>
      <c r="E84" t="s">
        <v>473</v>
      </c>
      <c r="F84" t="s">
        <v>47</v>
      </c>
      <c r="H84" t="s">
        <v>48</v>
      </c>
      <c r="I84" t="s">
        <v>48</v>
      </c>
      <c r="K84" t="s">
        <v>48</v>
      </c>
      <c r="N84" t="s">
        <v>839</v>
      </c>
      <c r="O84" t="s">
        <v>840</v>
      </c>
      <c r="P84" t="s">
        <v>841</v>
      </c>
      <c r="Q84" t="s">
        <v>842</v>
      </c>
      <c r="R84">
        <v>7734500838</v>
      </c>
      <c r="S84" t="s">
        <v>837</v>
      </c>
      <c r="U84" t="s">
        <v>838</v>
      </c>
      <c r="V84" t="s">
        <v>137</v>
      </c>
      <c r="W84" t="s">
        <v>60</v>
      </c>
      <c r="X84">
        <v>60647</v>
      </c>
      <c r="Y84" t="s">
        <v>50</v>
      </c>
    </row>
    <row r="85" spans="1:26" s="2" customFormat="1" x14ac:dyDescent="0.2">
      <c r="A85" t="s">
        <v>414</v>
      </c>
      <c r="B85" t="s">
        <v>843</v>
      </c>
      <c r="C85" t="s">
        <v>844</v>
      </c>
      <c r="D85" t="s">
        <v>452</v>
      </c>
      <c r="E85" t="s">
        <v>8</v>
      </c>
      <c r="F85" t="s">
        <v>47</v>
      </c>
      <c r="G85" t="s">
        <v>48</v>
      </c>
      <c r="H85"/>
      <c r="I85"/>
      <c r="J85" t="s">
        <v>48</v>
      </c>
      <c r="K85"/>
      <c r="L85"/>
      <c r="M85"/>
      <c r="N85" t="s">
        <v>64</v>
      </c>
      <c r="O85" t="s">
        <v>350</v>
      </c>
      <c r="P85" t="s">
        <v>845</v>
      </c>
      <c r="Q85" t="s">
        <v>846</v>
      </c>
      <c r="R85" t="s">
        <v>847</v>
      </c>
      <c r="S85" t="s">
        <v>848</v>
      </c>
      <c r="T85" t="s">
        <v>849</v>
      </c>
      <c r="U85" t="s">
        <v>850</v>
      </c>
      <c r="V85" t="s">
        <v>87</v>
      </c>
      <c r="W85" t="s">
        <v>60</v>
      </c>
      <c r="X85">
        <v>94612</v>
      </c>
      <c r="Y85" t="s">
        <v>50</v>
      </c>
      <c r="Z85"/>
    </row>
    <row r="86" spans="1:26" s="2" customFormat="1" x14ac:dyDescent="0.2">
      <c r="A86" t="s">
        <v>414</v>
      </c>
      <c r="B86" t="s">
        <v>843</v>
      </c>
      <c r="C86" t="s">
        <v>844</v>
      </c>
      <c r="D86" t="s">
        <v>452</v>
      </c>
      <c r="E86" t="s">
        <v>8</v>
      </c>
      <c r="F86" t="s">
        <v>47</v>
      </c>
      <c r="G86"/>
      <c r="H86" t="s">
        <v>48</v>
      </c>
      <c r="I86" t="s">
        <v>48</v>
      </c>
      <c r="J86"/>
      <c r="K86" t="s">
        <v>48</v>
      </c>
      <c r="L86"/>
      <c r="M86"/>
      <c r="N86" t="s">
        <v>851</v>
      </c>
      <c r="O86" t="s">
        <v>852</v>
      </c>
      <c r="P86" t="s">
        <v>853</v>
      </c>
      <c r="Q86" t="s">
        <v>854</v>
      </c>
      <c r="R86" t="s">
        <v>855</v>
      </c>
      <c r="S86" t="s">
        <v>848</v>
      </c>
      <c r="T86" t="s">
        <v>849</v>
      </c>
      <c r="U86" t="s">
        <v>850</v>
      </c>
      <c r="V86" t="s">
        <v>87</v>
      </c>
      <c r="W86" t="s">
        <v>60</v>
      </c>
      <c r="X86">
        <v>94612</v>
      </c>
      <c r="Y86" t="s">
        <v>50</v>
      </c>
      <c r="Z86"/>
    </row>
    <row r="87" spans="1:26" s="2" customFormat="1" x14ac:dyDescent="0.2">
      <c r="A87" t="s">
        <v>414</v>
      </c>
      <c r="B87" t="s">
        <v>843</v>
      </c>
      <c r="C87" t="s">
        <v>844</v>
      </c>
      <c r="D87" t="s">
        <v>452</v>
      </c>
      <c r="E87" t="s">
        <v>8</v>
      </c>
      <c r="F87" t="s">
        <v>47</v>
      </c>
      <c r="G87"/>
      <c r="H87"/>
      <c r="I87"/>
      <c r="J87"/>
      <c r="K87"/>
      <c r="L87" t="s">
        <v>48</v>
      </c>
      <c r="M87"/>
      <c r="N87" t="s">
        <v>61</v>
      </c>
      <c r="O87" t="s">
        <v>856</v>
      </c>
      <c r="P87" t="s">
        <v>857</v>
      </c>
      <c r="Q87" t="s">
        <v>858</v>
      </c>
      <c r="R87" t="s">
        <v>859</v>
      </c>
      <c r="S87" t="s">
        <v>848</v>
      </c>
      <c r="T87" t="s">
        <v>849</v>
      </c>
      <c r="U87" t="s">
        <v>850</v>
      </c>
      <c r="V87" t="s">
        <v>87</v>
      </c>
      <c r="W87" t="s">
        <v>60</v>
      </c>
      <c r="X87">
        <v>94612</v>
      </c>
      <c r="Y87" t="s">
        <v>50</v>
      </c>
      <c r="Z87"/>
    </row>
    <row r="88" spans="1:26" s="2" customFormat="1" x14ac:dyDescent="0.2">
      <c r="A88" t="s">
        <v>10</v>
      </c>
      <c r="B88" t="s">
        <v>207</v>
      </c>
      <c r="C88" t="s">
        <v>860</v>
      </c>
      <c r="D88" t="s">
        <v>173</v>
      </c>
      <c r="E88" t="s">
        <v>5</v>
      </c>
      <c r="F88" t="s">
        <v>47</v>
      </c>
      <c r="G88" t="s">
        <v>48</v>
      </c>
      <c r="H88"/>
      <c r="I88"/>
      <c r="J88" t="s">
        <v>48</v>
      </c>
      <c r="K88"/>
      <c r="L88"/>
      <c r="M88"/>
      <c r="N88" t="s">
        <v>209</v>
      </c>
      <c r="O88" t="s">
        <v>210</v>
      </c>
      <c r="P88" t="s">
        <v>211</v>
      </c>
      <c r="Q88" t="s">
        <v>212</v>
      </c>
      <c r="R88">
        <v>1149069890110</v>
      </c>
      <c r="S88" t="s">
        <v>213</v>
      </c>
      <c r="T88"/>
      <c r="U88" t="s">
        <v>214</v>
      </c>
      <c r="V88" t="s">
        <v>49</v>
      </c>
      <c r="W88" t="s">
        <v>54</v>
      </c>
      <c r="X88" t="s">
        <v>215</v>
      </c>
      <c r="Y88" t="s">
        <v>50</v>
      </c>
      <c r="Z88"/>
    </row>
    <row r="89" spans="1:26" x14ac:dyDescent="0.2">
      <c r="A89" t="s">
        <v>415</v>
      </c>
      <c r="B89" t="s">
        <v>861</v>
      </c>
      <c r="C89" t="s">
        <v>862</v>
      </c>
      <c r="D89" t="s">
        <v>452</v>
      </c>
      <c r="E89" t="s">
        <v>536</v>
      </c>
      <c r="F89" t="s">
        <v>47</v>
      </c>
      <c r="G89" t="s">
        <v>48</v>
      </c>
      <c r="J89" t="s">
        <v>48</v>
      </c>
      <c r="K89" t="s">
        <v>48</v>
      </c>
      <c r="N89" t="s">
        <v>58</v>
      </c>
      <c r="O89" t="s">
        <v>119</v>
      </c>
      <c r="P89" t="s">
        <v>863</v>
      </c>
      <c r="Q89" t="s">
        <v>864</v>
      </c>
      <c r="R89" t="s">
        <v>865</v>
      </c>
      <c r="S89" t="s">
        <v>866</v>
      </c>
      <c r="U89" t="s">
        <v>52</v>
      </c>
      <c r="W89" t="s">
        <v>53</v>
      </c>
      <c r="X89" t="s">
        <v>867</v>
      </c>
      <c r="Y89" t="s">
        <v>50</v>
      </c>
    </row>
    <row r="90" spans="1:26" x14ac:dyDescent="0.2">
      <c r="A90" t="s">
        <v>20</v>
      </c>
      <c r="B90" t="s">
        <v>219</v>
      </c>
      <c r="C90" t="s">
        <v>220</v>
      </c>
      <c r="D90" t="s">
        <v>17</v>
      </c>
      <c r="E90" t="s">
        <v>3</v>
      </c>
      <c r="F90" t="s">
        <v>47</v>
      </c>
      <c r="H90" t="s">
        <v>48</v>
      </c>
      <c r="N90" t="s">
        <v>221</v>
      </c>
      <c r="O90" t="s">
        <v>222</v>
      </c>
      <c r="P90" t="s">
        <v>223</v>
      </c>
      <c r="Q90" t="s">
        <v>224</v>
      </c>
      <c r="R90">
        <v>821080214563</v>
      </c>
      <c r="S90" t="s">
        <v>225</v>
      </c>
      <c r="T90" t="s">
        <v>226</v>
      </c>
      <c r="U90" t="s">
        <v>227</v>
      </c>
      <c r="V90" t="s">
        <v>228</v>
      </c>
      <c r="W90" t="s">
        <v>167</v>
      </c>
      <c r="X90" t="s">
        <v>229</v>
      </c>
      <c r="Y90" t="s">
        <v>50</v>
      </c>
    </row>
    <row r="91" spans="1:26" x14ac:dyDescent="0.2">
      <c r="A91" t="s">
        <v>20</v>
      </c>
      <c r="B91" t="s">
        <v>219</v>
      </c>
      <c r="C91" t="s">
        <v>220</v>
      </c>
      <c r="D91" t="s">
        <v>17</v>
      </c>
      <c r="E91" t="s">
        <v>3</v>
      </c>
      <c r="F91" t="s">
        <v>47</v>
      </c>
      <c r="G91" t="s">
        <v>48</v>
      </c>
      <c r="J91" t="s">
        <v>48</v>
      </c>
      <c r="O91" t="s">
        <v>868</v>
      </c>
      <c r="P91" t="s">
        <v>234</v>
      </c>
      <c r="Q91" t="s">
        <v>869</v>
      </c>
      <c r="S91" t="s">
        <v>225</v>
      </c>
      <c r="T91" t="s">
        <v>226</v>
      </c>
      <c r="U91" t="s">
        <v>227</v>
      </c>
      <c r="V91" t="s">
        <v>228</v>
      </c>
      <c r="W91" t="s">
        <v>167</v>
      </c>
      <c r="X91" t="s">
        <v>229</v>
      </c>
      <c r="Y91" t="s">
        <v>50</v>
      </c>
    </row>
    <row r="92" spans="1:26" x14ac:dyDescent="0.2">
      <c r="A92" t="s">
        <v>870</v>
      </c>
      <c r="B92" t="s">
        <v>231</v>
      </c>
      <c r="C92" t="s">
        <v>232</v>
      </c>
      <c r="D92" t="s">
        <v>173</v>
      </c>
      <c r="E92" t="s">
        <v>5</v>
      </c>
      <c r="F92" t="s">
        <v>47</v>
      </c>
      <c r="G92" t="s">
        <v>48</v>
      </c>
      <c r="N92" t="s">
        <v>49</v>
      </c>
      <c r="O92" t="s">
        <v>233</v>
      </c>
      <c r="P92" t="s">
        <v>234</v>
      </c>
      <c r="Q92" t="s">
        <v>235</v>
      </c>
      <c r="S92" t="s">
        <v>236</v>
      </c>
      <c r="U92" t="s">
        <v>237</v>
      </c>
      <c r="V92" t="s">
        <v>238</v>
      </c>
      <c r="W92" t="s">
        <v>167</v>
      </c>
      <c r="X92" t="s">
        <v>239</v>
      </c>
      <c r="Y92" t="s">
        <v>50</v>
      </c>
    </row>
    <row r="93" spans="1:26" x14ac:dyDescent="0.2">
      <c r="A93" t="s">
        <v>870</v>
      </c>
      <c r="B93" t="s">
        <v>231</v>
      </c>
      <c r="C93" t="s">
        <v>232</v>
      </c>
      <c r="D93" t="s">
        <v>173</v>
      </c>
      <c r="E93" t="s">
        <v>5</v>
      </c>
      <c r="F93" t="s">
        <v>47</v>
      </c>
      <c r="H93" t="s">
        <v>48</v>
      </c>
      <c r="O93" t="s">
        <v>240</v>
      </c>
      <c r="P93" t="s">
        <v>166</v>
      </c>
      <c r="Q93" t="s">
        <v>871</v>
      </c>
      <c r="S93" t="s">
        <v>236</v>
      </c>
      <c r="U93" t="s">
        <v>237</v>
      </c>
      <c r="V93" t="s">
        <v>238</v>
      </c>
      <c r="W93" t="s">
        <v>167</v>
      </c>
      <c r="X93" t="s">
        <v>239</v>
      </c>
      <c r="Y93" t="s">
        <v>50</v>
      </c>
    </row>
    <row r="94" spans="1:26" x14ac:dyDescent="0.2">
      <c r="A94" t="s">
        <v>870</v>
      </c>
      <c r="B94" t="s">
        <v>231</v>
      </c>
      <c r="C94" t="s">
        <v>232</v>
      </c>
      <c r="D94" t="s">
        <v>173</v>
      </c>
      <c r="E94" t="s">
        <v>5</v>
      </c>
      <c r="F94" t="s">
        <v>47</v>
      </c>
      <c r="J94" t="s">
        <v>48</v>
      </c>
      <c r="O94" t="s">
        <v>872</v>
      </c>
      <c r="P94" t="s">
        <v>873</v>
      </c>
      <c r="Q94" t="s">
        <v>874</v>
      </c>
      <c r="S94" t="s">
        <v>875</v>
      </c>
      <c r="T94" t="s">
        <v>876</v>
      </c>
      <c r="U94" t="s">
        <v>237</v>
      </c>
      <c r="V94" t="s">
        <v>238</v>
      </c>
      <c r="W94" t="s">
        <v>167</v>
      </c>
      <c r="X94">
        <v>18280</v>
      </c>
      <c r="Y94" t="s">
        <v>50</v>
      </c>
    </row>
    <row r="95" spans="1:26" x14ac:dyDescent="0.2">
      <c r="A95" t="s">
        <v>416</v>
      </c>
      <c r="B95" t="s">
        <v>877</v>
      </c>
      <c r="C95" t="s">
        <v>878</v>
      </c>
      <c r="D95" t="s">
        <v>452</v>
      </c>
      <c r="E95" t="s">
        <v>489</v>
      </c>
      <c r="F95" t="s">
        <v>47</v>
      </c>
      <c r="G95" t="s">
        <v>48</v>
      </c>
      <c r="N95" t="s">
        <v>879</v>
      </c>
      <c r="O95" t="s">
        <v>108</v>
      </c>
      <c r="P95" t="s">
        <v>880</v>
      </c>
      <c r="Q95" t="s">
        <v>881</v>
      </c>
      <c r="R95">
        <v>2487668247</v>
      </c>
      <c r="S95" t="s">
        <v>882</v>
      </c>
      <c r="T95" t="s">
        <v>883</v>
      </c>
      <c r="U95" t="s">
        <v>884</v>
      </c>
      <c r="V95" t="s">
        <v>279</v>
      </c>
      <c r="W95" t="s">
        <v>60</v>
      </c>
      <c r="X95">
        <v>48170</v>
      </c>
      <c r="Y95" t="s">
        <v>50</v>
      </c>
    </row>
    <row r="96" spans="1:26" x14ac:dyDescent="0.2">
      <c r="A96" t="s">
        <v>416</v>
      </c>
      <c r="B96" t="s">
        <v>877</v>
      </c>
      <c r="C96" t="s">
        <v>878</v>
      </c>
      <c r="D96" t="s">
        <v>452</v>
      </c>
      <c r="E96" t="s">
        <v>489</v>
      </c>
      <c r="F96" t="s">
        <v>47</v>
      </c>
      <c r="J96" t="s">
        <v>48</v>
      </c>
      <c r="N96" t="s">
        <v>282</v>
      </c>
      <c r="O96" t="s">
        <v>885</v>
      </c>
      <c r="P96" t="s">
        <v>886</v>
      </c>
      <c r="Q96" t="s">
        <v>887</v>
      </c>
      <c r="R96">
        <v>7343559433</v>
      </c>
      <c r="S96" t="s">
        <v>882</v>
      </c>
      <c r="T96" t="s">
        <v>883</v>
      </c>
      <c r="U96" t="s">
        <v>884</v>
      </c>
      <c r="V96" t="s">
        <v>279</v>
      </c>
      <c r="W96" t="s">
        <v>60</v>
      </c>
      <c r="X96">
        <v>48170</v>
      </c>
      <c r="Y96" t="s">
        <v>50</v>
      </c>
    </row>
    <row r="97" spans="1:26" s="2" customFormat="1" x14ac:dyDescent="0.2">
      <c r="A97" t="s">
        <v>416</v>
      </c>
      <c r="B97" t="s">
        <v>877</v>
      </c>
      <c r="C97" t="s">
        <v>878</v>
      </c>
      <c r="D97" t="s">
        <v>452</v>
      </c>
      <c r="E97" t="s">
        <v>489</v>
      </c>
      <c r="F97" t="s">
        <v>47</v>
      </c>
      <c r="G97"/>
      <c r="H97"/>
      <c r="I97"/>
      <c r="J97"/>
      <c r="K97"/>
      <c r="L97" t="s">
        <v>48</v>
      </c>
      <c r="M97"/>
      <c r="N97" t="s">
        <v>61</v>
      </c>
      <c r="O97" t="s">
        <v>888</v>
      </c>
      <c r="P97" t="s">
        <v>889</v>
      </c>
      <c r="Q97" t="s">
        <v>890</v>
      </c>
      <c r="R97">
        <v>2146831606</v>
      </c>
      <c r="S97" t="s">
        <v>882</v>
      </c>
      <c r="T97" t="s">
        <v>883</v>
      </c>
      <c r="U97" t="s">
        <v>884</v>
      </c>
      <c r="V97" t="s">
        <v>279</v>
      </c>
      <c r="W97" t="s">
        <v>60</v>
      </c>
      <c r="X97">
        <v>48170</v>
      </c>
      <c r="Y97" t="s">
        <v>50</v>
      </c>
      <c r="Z97"/>
    </row>
    <row r="98" spans="1:26" x14ac:dyDescent="0.2">
      <c r="A98" t="s">
        <v>383</v>
      </c>
      <c r="B98" t="s">
        <v>891</v>
      </c>
      <c r="C98" t="s">
        <v>892</v>
      </c>
      <c r="D98" t="s">
        <v>173</v>
      </c>
      <c r="E98" t="s">
        <v>557</v>
      </c>
      <c r="F98" t="s">
        <v>47</v>
      </c>
      <c r="G98" t="s">
        <v>48</v>
      </c>
      <c r="I98" t="s">
        <v>48</v>
      </c>
      <c r="J98" t="s">
        <v>48</v>
      </c>
      <c r="K98" t="s">
        <v>48</v>
      </c>
      <c r="L98" t="s">
        <v>48</v>
      </c>
      <c r="N98" t="s">
        <v>893</v>
      </c>
      <c r="O98" t="s">
        <v>807</v>
      </c>
      <c r="P98" t="s">
        <v>894</v>
      </c>
      <c r="Q98" t="s">
        <v>895</v>
      </c>
      <c r="R98" t="s">
        <v>896</v>
      </c>
      <c r="S98" t="s">
        <v>897</v>
      </c>
      <c r="U98" t="s">
        <v>170</v>
      </c>
      <c r="W98" t="s">
        <v>168</v>
      </c>
      <c r="X98" t="s">
        <v>898</v>
      </c>
      <c r="Y98" t="s">
        <v>50</v>
      </c>
    </row>
    <row r="99" spans="1:26" x14ac:dyDescent="0.2">
      <c r="A99" t="s">
        <v>383</v>
      </c>
      <c r="B99" t="s">
        <v>891</v>
      </c>
      <c r="C99" t="s">
        <v>892</v>
      </c>
      <c r="D99" t="s">
        <v>173</v>
      </c>
      <c r="E99" t="s">
        <v>557</v>
      </c>
      <c r="F99" t="s">
        <v>47</v>
      </c>
      <c r="K99" t="s">
        <v>48</v>
      </c>
      <c r="O99" t="s">
        <v>899</v>
      </c>
      <c r="P99" t="s">
        <v>900</v>
      </c>
      <c r="Q99" t="s">
        <v>901</v>
      </c>
      <c r="S99" t="s">
        <v>902</v>
      </c>
      <c r="T99" t="s">
        <v>903</v>
      </c>
      <c r="U99" t="s">
        <v>904</v>
      </c>
      <c r="W99" t="s">
        <v>905</v>
      </c>
      <c r="X99" t="s">
        <v>906</v>
      </c>
      <c r="Y99" t="s">
        <v>50</v>
      </c>
    </row>
    <row r="100" spans="1:26" x14ac:dyDescent="0.2">
      <c r="A100" t="s">
        <v>417</v>
      </c>
      <c r="B100" t="s">
        <v>907</v>
      </c>
      <c r="C100" t="s">
        <v>908</v>
      </c>
      <c r="D100" t="s">
        <v>452</v>
      </c>
      <c r="E100" t="s">
        <v>557</v>
      </c>
      <c r="F100" t="s">
        <v>47</v>
      </c>
      <c r="G100" t="s">
        <v>48</v>
      </c>
      <c r="I100" t="s">
        <v>48</v>
      </c>
      <c r="K100" t="s">
        <v>48</v>
      </c>
      <c r="N100" t="s">
        <v>909</v>
      </c>
      <c r="O100" t="s">
        <v>910</v>
      </c>
      <c r="P100" t="s">
        <v>911</v>
      </c>
      <c r="Q100" t="s">
        <v>912</v>
      </c>
      <c r="R100">
        <v>420776212232</v>
      </c>
      <c r="S100" t="s">
        <v>913</v>
      </c>
      <c r="U100" t="s">
        <v>914</v>
      </c>
      <c r="V100" t="s">
        <v>915</v>
      </c>
      <c r="W100" t="s">
        <v>916</v>
      </c>
      <c r="X100">
        <v>12000</v>
      </c>
      <c r="Y100" t="s">
        <v>50</v>
      </c>
    </row>
    <row r="101" spans="1:26" x14ac:dyDescent="0.2">
      <c r="A101" t="s">
        <v>417</v>
      </c>
      <c r="B101" t="s">
        <v>907</v>
      </c>
      <c r="C101" t="s">
        <v>908</v>
      </c>
      <c r="D101" t="s">
        <v>452</v>
      </c>
      <c r="E101" t="s">
        <v>557</v>
      </c>
      <c r="F101" t="s">
        <v>47</v>
      </c>
      <c r="H101" t="s">
        <v>48</v>
      </c>
      <c r="J101" t="s">
        <v>48</v>
      </c>
      <c r="N101" t="s">
        <v>909</v>
      </c>
      <c r="O101" t="s">
        <v>917</v>
      </c>
      <c r="P101" t="s">
        <v>918</v>
      </c>
      <c r="Q101" t="s">
        <v>919</v>
      </c>
      <c r="R101">
        <v>420776575205</v>
      </c>
      <c r="S101" t="s">
        <v>913</v>
      </c>
      <c r="U101" t="s">
        <v>914</v>
      </c>
      <c r="V101" t="s">
        <v>915</v>
      </c>
      <c r="W101" t="s">
        <v>916</v>
      </c>
      <c r="X101">
        <v>12000</v>
      </c>
      <c r="Y101" t="s">
        <v>50</v>
      </c>
    </row>
    <row r="102" spans="1:26" x14ac:dyDescent="0.2">
      <c r="A102" t="s">
        <v>417</v>
      </c>
      <c r="B102" t="s">
        <v>907</v>
      </c>
      <c r="C102" t="s">
        <v>908</v>
      </c>
      <c r="D102" t="s">
        <v>452</v>
      </c>
      <c r="E102" t="s">
        <v>557</v>
      </c>
      <c r="F102" t="s">
        <v>47</v>
      </c>
      <c r="L102" t="s">
        <v>48</v>
      </c>
      <c r="N102" t="s">
        <v>61</v>
      </c>
      <c r="O102" t="s">
        <v>920</v>
      </c>
      <c r="P102" t="s">
        <v>921</v>
      </c>
      <c r="Q102" t="s">
        <v>922</v>
      </c>
      <c r="R102">
        <v>420774481766</v>
      </c>
      <c r="S102" t="s">
        <v>913</v>
      </c>
      <c r="U102" t="s">
        <v>914</v>
      </c>
      <c r="V102" t="s">
        <v>915</v>
      </c>
      <c r="W102" t="s">
        <v>916</v>
      </c>
      <c r="X102">
        <v>12000</v>
      </c>
      <c r="Y102" t="s">
        <v>50</v>
      </c>
    </row>
    <row r="103" spans="1:26" s="2" customFormat="1" x14ac:dyDescent="0.2">
      <c r="A103" t="s">
        <v>384</v>
      </c>
      <c r="B103" t="s">
        <v>923</v>
      </c>
      <c r="C103" t="s">
        <v>924</v>
      </c>
      <c r="D103" t="s">
        <v>173</v>
      </c>
      <c r="E103" t="s">
        <v>925</v>
      </c>
      <c r="F103" t="s">
        <v>47</v>
      </c>
      <c r="G103" t="s">
        <v>48</v>
      </c>
      <c r="H103"/>
      <c r="I103" t="s">
        <v>48</v>
      </c>
      <c r="J103"/>
      <c r="K103" t="s">
        <v>48</v>
      </c>
      <c r="L103" t="s">
        <v>48</v>
      </c>
      <c r="M103"/>
      <c r="N103" t="s">
        <v>926</v>
      </c>
      <c r="O103" t="s">
        <v>94</v>
      </c>
      <c r="P103" t="s">
        <v>927</v>
      </c>
      <c r="Q103" t="s">
        <v>928</v>
      </c>
      <c r="R103" t="s">
        <v>929</v>
      </c>
      <c r="S103" t="s">
        <v>930</v>
      </c>
      <c r="T103"/>
      <c r="U103" t="s">
        <v>241</v>
      </c>
      <c r="V103"/>
      <c r="W103" t="s">
        <v>54</v>
      </c>
      <c r="X103" t="s">
        <v>931</v>
      </c>
      <c r="Y103" t="s">
        <v>50</v>
      </c>
      <c r="Z103"/>
    </row>
    <row r="104" spans="1:26" x14ac:dyDescent="0.2">
      <c r="A104" t="s">
        <v>384</v>
      </c>
      <c r="B104" t="s">
        <v>923</v>
      </c>
      <c r="C104" t="s">
        <v>924</v>
      </c>
      <c r="D104" t="s">
        <v>173</v>
      </c>
      <c r="E104" t="s">
        <v>925</v>
      </c>
      <c r="F104" t="s">
        <v>47</v>
      </c>
      <c r="J104" t="s">
        <v>48</v>
      </c>
      <c r="N104" t="s">
        <v>932</v>
      </c>
      <c r="O104" t="s">
        <v>933</v>
      </c>
      <c r="P104" t="s">
        <v>934</v>
      </c>
      <c r="Q104" t="s">
        <v>935</v>
      </c>
      <c r="R104" t="s">
        <v>936</v>
      </c>
      <c r="S104" t="s">
        <v>930</v>
      </c>
      <c r="U104" t="s">
        <v>241</v>
      </c>
      <c r="W104" t="s">
        <v>54</v>
      </c>
      <c r="X104" t="s">
        <v>931</v>
      </c>
      <c r="Y104" t="s">
        <v>50</v>
      </c>
    </row>
    <row r="105" spans="1:26" x14ac:dyDescent="0.2">
      <c r="A105" t="s">
        <v>385</v>
      </c>
      <c r="B105" t="s">
        <v>937</v>
      </c>
      <c r="C105" t="s">
        <v>938</v>
      </c>
      <c r="D105" t="s">
        <v>173</v>
      </c>
      <c r="E105" t="s">
        <v>557</v>
      </c>
      <c r="F105" t="s">
        <v>47</v>
      </c>
      <c r="G105" t="s">
        <v>48</v>
      </c>
      <c r="J105" t="s">
        <v>48</v>
      </c>
      <c r="O105" t="s">
        <v>939</v>
      </c>
      <c r="P105" t="s">
        <v>940</v>
      </c>
      <c r="Q105" t="s">
        <v>941</v>
      </c>
      <c r="R105" t="s">
        <v>942</v>
      </c>
      <c r="S105" t="s">
        <v>943</v>
      </c>
      <c r="T105" t="s">
        <v>944</v>
      </c>
      <c r="U105" t="s">
        <v>945</v>
      </c>
      <c r="V105" t="s">
        <v>202</v>
      </c>
      <c r="W105" t="s">
        <v>65</v>
      </c>
      <c r="X105">
        <v>560045</v>
      </c>
      <c r="Y105" t="s">
        <v>50</v>
      </c>
    </row>
    <row r="106" spans="1:26" x14ac:dyDescent="0.2">
      <c r="A106" t="s">
        <v>252</v>
      </c>
      <c r="B106" t="s">
        <v>253</v>
      </c>
      <c r="C106" t="s">
        <v>254</v>
      </c>
      <c r="D106" t="s">
        <v>173</v>
      </c>
      <c r="E106" t="s">
        <v>3</v>
      </c>
      <c r="F106" t="s">
        <v>47</v>
      </c>
      <c r="G106" t="s">
        <v>48</v>
      </c>
      <c r="J106" t="s">
        <v>48</v>
      </c>
      <c r="O106" t="s">
        <v>946</v>
      </c>
      <c r="P106" t="s">
        <v>269</v>
      </c>
      <c r="Q106" t="s">
        <v>270</v>
      </c>
      <c r="S106" t="s">
        <v>258</v>
      </c>
      <c r="T106" t="s">
        <v>259</v>
      </c>
      <c r="U106" t="s">
        <v>260</v>
      </c>
      <c r="V106" t="s">
        <v>206</v>
      </c>
      <c r="W106" t="s">
        <v>167</v>
      </c>
      <c r="X106" t="s">
        <v>261</v>
      </c>
      <c r="Y106" t="s">
        <v>50</v>
      </c>
    </row>
    <row r="107" spans="1:26" x14ac:dyDescent="0.2">
      <c r="A107" t="s">
        <v>252</v>
      </c>
      <c r="B107" t="s">
        <v>253</v>
      </c>
      <c r="C107" t="s">
        <v>254</v>
      </c>
      <c r="D107" t="s">
        <v>173</v>
      </c>
      <c r="E107" t="s">
        <v>3</v>
      </c>
      <c r="F107" t="s">
        <v>47</v>
      </c>
      <c r="H107" t="s">
        <v>48</v>
      </c>
      <c r="N107" t="s">
        <v>255</v>
      </c>
      <c r="O107" t="s">
        <v>256</v>
      </c>
      <c r="P107" t="s">
        <v>119</v>
      </c>
      <c r="Q107" t="s">
        <v>257</v>
      </c>
      <c r="R107">
        <v>82163618011</v>
      </c>
      <c r="S107" t="s">
        <v>258</v>
      </c>
      <c r="T107" t="s">
        <v>259</v>
      </c>
      <c r="U107" t="s">
        <v>260</v>
      </c>
      <c r="V107" t="s">
        <v>206</v>
      </c>
      <c r="W107" t="s">
        <v>167</v>
      </c>
      <c r="X107" t="s">
        <v>261</v>
      </c>
      <c r="Y107" t="s">
        <v>50</v>
      </c>
    </row>
    <row r="108" spans="1:26" x14ac:dyDescent="0.2">
      <c r="A108" t="s">
        <v>252</v>
      </c>
      <c r="B108" t="s">
        <v>253</v>
      </c>
      <c r="C108" t="s">
        <v>254</v>
      </c>
      <c r="D108" t="s">
        <v>173</v>
      </c>
      <c r="E108" t="s">
        <v>3</v>
      </c>
      <c r="F108" t="s">
        <v>47</v>
      </c>
      <c r="L108" t="s">
        <v>48</v>
      </c>
      <c r="N108" t="s">
        <v>262</v>
      </c>
      <c r="O108" t="s">
        <v>263</v>
      </c>
      <c r="P108" t="s">
        <v>264</v>
      </c>
      <c r="Q108" t="s">
        <v>265</v>
      </c>
      <c r="R108">
        <v>821082011209</v>
      </c>
      <c r="S108" t="s">
        <v>258</v>
      </c>
      <c r="T108" t="s">
        <v>259</v>
      </c>
      <c r="U108" t="s">
        <v>260</v>
      </c>
      <c r="V108" t="s">
        <v>206</v>
      </c>
      <c r="W108" t="s">
        <v>167</v>
      </c>
      <c r="X108" t="s">
        <v>261</v>
      </c>
      <c r="Y108" t="s">
        <v>50</v>
      </c>
    </row>
    <row r="109" spans="1:26" x14ac:dyDescent="0.2">
      <c r="A109" t="s">
        <v>252</v>
      </c>
      <c r="B109" t="s">
        <v>253</v>
      </c>
      <c r="C109" t="s">
        <v>254</v>
      </c>
      <c r="D109" t="s">
        <v>173</v>
      </c>
      <c r="E109" t="s">
        <v>3</v>
      </c>
      <c r="F109" t="s">
        <v>47</v>
      </c>
      <c r="K109" t="s">
        <v>48</v>
      </c>
      <c r="N109" t="s">
        <v>266</v>
      </c>
      <c r="O109" t="s">
        <v>267</v>
      </c>
      <c r="P109" t="s">
        <v>249</v>
      </c>
      <c r="Q109" t="s">
        <v>268</v>
      </c>
      <c r="R109">
        <v>821082072525</v>
      </c>
      <c r="S109" t="s">
        <v>258</v>
      </c>
      <c r="T109" t="s">
        <v>259</v>
      </c>
      <c r="U109" t="s">
        <v>260</v>
      </c>
      <c r="V109" t="s">
        <v>206</v>
      </c>
      <c r="W109" t="s">
        <v>167</v>
      </c>
      <c r="X109" t="s">
        <v>261</v>
      </c>
      <c r="Y109" t="s">
        <v>50</v>
      </c>
    </row>
    <row r="110" spans="1:26" x14ac:dyDescent="0.2">
      <c r="A110" t="s">
        <v>418</v>
      </c>
      <c r="B110" t="s">
        <v>947</v>
      </c>
      <c r="C110" t="s">
        <v>948</v>
      </c>
      <c r="D110" t="s">
        <v>452</v>
      </c>
      <c r="E110" t="s">
        <v>536</v>
      </c>
      <c r="F110" t="s">
        <v>47</v>
      </c>
      <c r="G110" t="s">
        <v>48</v>
      </c>
      <c r="I110" t="s">
        <v>48</v>
      </c>
      <c r="J110" t="s">
        <v>48</v>
      </c>
      <c r="L110" t="s">
        <v>48</v>
      </c>
      <c r="N110" t="s">
        <v>64</v>
      </c>
      <c r="O110" t="s">
        <v>949</v>
      </c>
      <c r="P110" t="s">
        <v>950</v>
      </c>
      <c r="Q110" t="s">
        <v>951</v>
      </c>
      <c r="R110">
        <v>9177235654</v>
      </c>
      <c r="S110" t="s">
        <v>418</v>
      </c>
      <c r="T110" t="s">
        <v>952</v>
      </c>
      <c r="U110" t="s">
        <v>953</v>
      </c>
      <c r="V110" t="s">
        <v>954</v>
      </c>
      <c r="W110" t="s">
        <v>60</v>
      </c>
      <c r="X110">
        <v>33019</v>
      </c>
      <c r="Y110" t="s">
        <v>50</v>
      </c>
    </row>
    <row r="111" spans="1:26" x14ac:dyDescent="0.2">
      <c r="A111" t="s">
        <v>955</v>
      </c>
      <c r="B111" t="s">
        <v>956</v>
      </c>
      <c r="C111" t="s">
        <v>275</v>
      </c>
      <c r="D111" t="s">
        <v>17</v>
      </c>
      <c r="E111" t="s">
        <v>5</v>
      </c>
      <c r="F111" t="s">
        <v>47</v>
      </c>
      <c r="K111" t="s">
        <v>48</v>
      </c>
      <c r="O111" t="s">
        <v>957</v>
      </c>
      <c r="P111" t="s">
        <v>958</v>
      </c>
      <c r="Q111" t="s">
        <v>959</v>
      </c>
      <c r="S111" t="s">
        <v>960</v>
      </c>
      <c r="U111" t="s">
        <v>104</v>
      </c>
      <c r="W111" t="s">
        <v>54</v>
      </c>
      <c r="X111">
        <v>10587</v>
      </c>
      <c r="Y111" t="s">
        <v>50</v>
      </c>
    </row>
    <row r="112" spans="1:26" x14ac:dyDescent="0.2">
      <c r="A112" t="s">
        <v>955</v>
      </c>
      <c r="B112" t="s">
        <v>956</v>
      </c>
      <c r="C112" t="s">
        <v>275</v>
      </c>
      <c r="D112" t="s">
        <v>17</v>
      </c>
      <c r="E112" t="s">
        <v>5</v>
      </c>
      <c r="F112" t="s">
        <v>47</v>
      </c>
      <c r="G112" t="s">
        <v>48</v>
      </c>
      <c r="J112" t="s">
        <v>48</v>
      </c>
      <c r="L112" t="s">
        <v>48</v>
      </c>
      <c r="O112" t="s">
        <v>961</v>
      </c>
      <c r="P112" t="s">
        <v>962</v>
      </c>
      <c r="Q112" t="s">
        <v>963</v>
      </c>
      <c r="S112" t="s">
        <v>960</v>
      </c>
      <c r="U112" t="s">
        <v>104</v>
      </c>
      <c r="W112" t="s">
        <v>54</v>
      </c>
      <c r="X112">
        <v>10587</v>
      </c>
      <c r="Y112" t="s">
        <v>50</v>
      </c>
    </row>
    <row r="113" spans="1:26" x14ac:dyDescent="0.2">
      <c r="A113" t="s">
        <v>955</v>
      </c>
      <c r="B113" t="s">
        <v>956</v>
      </c>
      <c r="C113" t="s">
        <v>275</v>
      </c>
      <c r="D113" t="s">
        <v>17</v>
      </c>
      <c r="E113" t="s">
        <v>5</v>
      </c>
      <c r="F113" t="s">
        <v>47</v>
      </c>
      <c r="H113" t="s">
        <v>48</v>
      </c>
      <c r="O113" t="s">
        <v>964</v>
      </c>
      <c r="P113" t="s">
        <v>965</v>
      </c>
      <c r="Q113" t="s">
        <v>966</v>
      </c>
      <c r="S113" t="s">
        <v>960</v>
      </c>
      <c r="U113" t="s">
        <v>104</v>
      </c>
      <c r="W113" t="s">
        <v>54</v>
      </c>
      <c r="X113">
        <v>10587</v>
      </c>
      <c r="Y113" t="s">
        <v>50</v>
      </c>
    </row>
    <row r="114" spans="1:26" s="2" customFormat="1" x14ac:dyDescent="0.2">
      <c r="A114" t="s">
        <v>967</v>
      </c>
      <c r="B114" t="s">
        <v>968</v>
      </c>
      <c r="C114" t="s">
        <v>969</v>
      </c>
      <c r="D114" t="s">
        <v>173</v>
      </c>
      <c r="E114" t="s">
        <v>3</v>
      </c>
      <c r="F114" t="s">
        <v>47</v>
      </c>
      <c r="G114"/>
      <c r="H114"/>
      <c r="I114"/>
      <c r="J114" t="s">
        <v>48</v>
      </c>
      <c r="K114"/>
      <c r="L114"/>
      <c r="M114"/>
      <c r="N114"/>
      <c r="O114" t="s">
        <v>66</v>
      </c>
      <c r="P114" t="s">
        <v>67</v>
      </c>
      <c r="Q114" t="s">
        <v>970</v>
      </c>
      <c r="R114"/>
      <c r="S114" t="s">
        <v>971</v>
      </c>
      <c r="T114" t="s">
        <v>972</v>
      </c>
      <c r="U114" t="s">
        <v>973</v>
      </c>
      <c r="V114"/>
      <c r="W114" t="s">
        <v>93</v>
      </c>
      <c r="X114" t="s">
        <v>974</v>
      </c>
      <c r="Y114" t="s">
        <v>50</v>
      </c>
      <c r="Z114"/>
    </row>
    <row r="115" spans="1:26" s="2" customFormat="1" x14ac:dyDescent="0.2">
      <c r="A115" t="s">
        <v>967</v>
      </c>
      <c r="B115" t="s">
        <v>968</v>
      </c>
      <c r="C115" t="s">
        <v>969</v>
      </c>
      <c r="D115" t="s">
        <v>173</v>
      </c>
      <c r="E115" t="s">
        <v>3</v>
      </c>
      <c r="F115" t="s">
        <v>47</v>
      </c>
      <c r="G115" t="s">
        <v>48</v>
      </c>
      <c r="H115"/>
      <c r="I115"/>
      <c r="J115"/>
      <c r="K115"/>
      <c r="L115"/>
      <c r="M115"/>
      <c r="N115" t="s">
        <v>975</v>
      </c>
      <c r="O115" t="s">
        <v>272</v>
      </c>
      <c r="P115" t="s">
        <v>976</v>
      </c>
      <c r="Q115" t="s">
        <v>977</v>
      </c>
      <c r="R115">
        <v>33760498790</v>
      </c>
      <c r="S115" t="s">
        <v>978</v>
      </c>
      <c r="T115"/>
      <c r="U115" t="s">
        <v>979</v>
      </c>
      <c r="V115"/>
      <c r="W115" t="s">
        <v>93</v>
      </c>
      <c r="X115">
        <v>63000</v>
      </c>
      <c r="Y115" t="s">
        <v>50</v>
      </c>
      <c r="Z115"/>
    </row>
    <row r="116" spans="1:26" s="2" customFormat="1" x14ac:dyDescent="0.2">
      <c r="A116" t="s">
        <v>967</v>
      </c>
      <c r="B116" t="s">
        <v>968</v>
      </c>
      <c r="C116" t="s">
        <v>969</v>
      </c>
      <c r="D116" t="s">
        <v>173</v>
      </c>
      <c r="E116" t="s">
        <v>3</v>
      </c>
      <c r="F116" t="s">
        <v>47</v>
      </c>
      <c r="G116"/>
      <c r="H116" t="s">
        <v>48</v>
      </c>
      <c r="I116" t="s">
        <v>48</v>
      </c>
      <c r="J116"/>
      <c r="K116"/>
      <c r="L116"/>
      <c r="M116"/>
      <c r="N116" t="s">
        <v>980</v>
      </c>
      <c r="O116" t="s">
        <v>981</v>
      </c>
      <c r="P116" t="s">
        <v>982</v>
      </c>
      <c r="Q116" t="s">
        <v>983</v>
      </c>
      <c r="R116">
        <v>33675651895</v>
      </c>
      <c r="S116" t="s">
        <v>978</v>
      </c>
      <c r="T116"/>
      <c r="U116" t="s">
        <v>979</v>
      </c>
      <c r="V116"/>
      <c r="W116" t="s">
        <v>93</v>
      </c>
      <c r="X116">
        <v>63000</v>
      </c>
      <c r="Y116" t="s">
        <v>50</v>
      </c>
      <c r="Z116"/>
    </row>
    <row r="117" spans="1:26" s="2" customFormat="1" x14ac:dyDescent="0.2">
      <c r="A117" t="s">
        <v>388</v>
      </c>
      <c r="B117" t="s">
        <v>984</v>
      </c>
      <c r="C117" t="s">
        <v>985</v>
      </c>
      <c r="D117" t="s">
        <v>173</v>
      </c>
      <c r="E117" t="s">
        <v>489</v>
      </c>
      <c r="F117" t="s">
        <v>47</v>
      </c>
      <c r="G117"/>
      <c r="H117" t="s">
        <v>48</v>
      </c>
      <c r="I117"/>
      <c r="J117"/>
      <c r="K117"/>
      <c r="L117"/>
      <c r="M117"/>
      <c r="N117" t="s">
        <v>986</v>
      </c>
      <c r="O117" t="s">
        <v>987</v>
      </c>
      <c r="P117" t="s">
        <v>988</v>
      </c>
      <c r="Q117" t="s">
        <v>989</v>
      </c>
      <c r="R117">
        <v>41792549424</v>
      </c>
      <c r="S117" t="s">
        <v>990</v>
      </c>
      <c r="T117"/>
      <c r="U117" t="s">
        <v>701</v>
      </c>
      <c r="V117" t="s">
        <v>701</v>
      </c>
      <c r="W117" t="s">
        <v>60</v>
      </c>
      <c r="X117">
        <v>10019</v>
      </c>
      <c r="Y117" t="s">
        <v>50</v>
      </c>
      <c r="Z117"/>
    </row>
    <row r="118" spans="1:26" s="2" customFormat="1" x14ac:dyDescent="0.2">
      <c r="A118" t="s">
        <v>388</v>
      </c>
      <c r="B118" t="s">
        <v>984</v>
      </c>
      <c r="C118" t="s">
        <v>985</v>
      </c>
      <c r="D118" t="s">
        <v>173</v>
      </c>
      <c r="E118" t="s">
        <v>489</v>
      </c>
      <c r="F118" t="s">
        <v>47</v>
      </c>
      <c r="G118"/>
      <c r="H118"/>
      <c r="I118"/>
      <c r="J118" t="s">
        <v>48</v>
      </c>
      <c r="K118"/>
      <c r="L118"/>
      <c r="M118"/>
      <c r="N118" t="s">
        <v>991</v>
      </c>
      <c r="O118" t="s">
        <v>66</v>
      </c>
      <c r="P118" t="s">
        <v>67</v>
      </c>
      <c r="Q118" t="s">
        <v>992</v>
      </c>
      <c r="R118" t="s">
        <v>993</v>
      </c>
      <c r="S118" t="s">
        <v>994</v>
      </c>
      <c r="T118"/>
      <c r="U118" t="s">
        <v>701</v>
      </c>
      <c r="V118" t="s">
        <v>701</v>
      </c>
      <c r="W118" t="s">
        <v>60</v>
      </c>
      <c r="X118">
        <v>10019</v>
      </c>
      <c r="Y118" t="s">
        <v>50</v>
      </c>
      <c r="Z118"/>
    </row>
    <row r="119" spans="1:26" x14ac:dyDescent="0.2">
      <c r="A119" t="s">
        <v>388</v>
      </c>
      <c r="B119" t="s">
        <v>984</v>
      </c>
      <c r="C119" t="s">
        <v>985</v>
      </c>
      <c r="D119" t="s">
        <v>173</v>
      </c>
      <c r="E119" t="s">
        <v>489</v>
      </c>
      <c r="F119" t="s">
        <v>47</v>
      </c>
      <c r="G119" t="s">
        <v>48</v>
      </c>
      <c r="O119" t="s">
        <v>995</v>
      </c>
      <c r="P119" t="s">
        <v>996</v>
      </c>
      <c r="Q119" t="s">
        <v>997</v>
      </c>
      <c r="S119" t="s">
        <v>990</v>
      </c>
      <c r="U119" t="s">
        <v>701</v>
      </c>
      <c r="V119" t="s">
        <v>701</v>
      </c>
      <c r="W119" t="s">
        <v>60</v>
      </c>
      <c r="X119">
        <v>10019</v>
      </c>
      <c r="Y119" t="s">
        <v>50</v>
      </c>
    </row>
    <row r="120" spans="1:26" x14ac:dyDescent="0.2">
      <c r="A120" t="s">
        <v>388</v>
      </c>
      <c r="B120" t="s">
        <v>984</v>
      </c>
      <c r="C120" t="s">
        <v>985</v>
      </c>
      <c r="D120" t="s">
        <v>173</v>
      </c>
      <c r="E120" t="s">
        <v>489</v>
      </c>
      <c r="F120" t="s">
        <v>47</v>
      </c>
      <c r="H120" t="s">
        <v>48</v>
      </c>
      <c r="O120" t="s">
        <v>998</v>
      </c>
      <c r="P120" t="s">
        <v>999</v>
      </c>
      <c r="Q120" t="s">
        <v>1000</v>
      </c>
      <c r="S120" t="s">
        <v>990</v>
      </c>
      <c r="U120" t="s">
        <v>701</v>
      </c>
      <c r="V120" t="s">
        <v>701</v>
      </c>
      <c r="W120" t="s">
        <v>60</v>
      </c>
      <c r="X120">
        <v>10019</v>
      </c>
      <c r="Y120" t="s">
        <v>50</v>
      </c>
    </row>
    <row r="121" spans="1:26" x14ac:dyDescent="0.2">
      <c r="A121" t="s">
        <v>1001</v>
      </c>
      <c r="B121" t="s">
        <v>1002</v>
      </c>
      <c r="C121" t="s">
        <v>1003</v>
      </c>
      <c r="D121" t="s">
        <v>173</v>
      </c>
      <c r="E121" t="s">
        <v>557</v>
      </c>
      <c r="F121" t="s">
        <v>47</v>
      </c>
      <c r="G121" t="s">
        <v>48</v>
      </c>
      <c r="I121" t="s">
        <v>48</v>
      </c>
      <c r="L121" t="s">
        <v>48</v>
      </c>
      <c r="N121" t="s">
        <v>1004</v>
      </c>
      <c r="O121" t="s">
        <v>1005</v>
      </c>
      <c r="P121" t="s">
        <v>1006</v>
      </c>
      <c r="Q121" t="s">
        <v>1007</v>
      </c>
      <c r="R121">
        <v>36206655483</v>
      </c>
      <c r="S121" t="s">
        <v>1008</v>
      </c>
      <c r="U121" t="s">
        <v>283</v>
      </c>
      <c r="W121" t="s">
        <v>284</v>
      </c>
      <c r="X121">
        <v>1037</v>
      </c>
      <c r="Y121" t="s">
        <v>50</v>
      </c>
    </row>
    <row r="122" spans="1:26" x14ac:dyDescent="0.2">
      <c r="A122" t="s">
        <v>1001</v>
      </c>
      <c r="B122" t="s">
        <v>1002</v>
      </c>
      <c r="C122" t="s">
        <v>1003</v>
      </c>
      <c r="D122" t="s">
        <v>173</v>
      </c>
      <c r="E122" t="s">
        <v>557</v>
      </c>
      <c r="F122" t="s">
        <v>47</v>
      </c>
      <c r="H122" t="s">
        <v>48</v>
      </c>
      <c r="J122" t="s">
        <v>48</v>
      </c>
      <c r="K122" t="s">
        <v>48</v>
      </c>
      <c r="N122" t="s">
        <v>1009</v>
      </c>
      <c r="O122" t="s">
        <v>320</v>
      </c>
      <c r="P122" t="s">
        <v>1010</v>
      </c>
      <c r="Q122" t="s">
        <v>1011</v>
      </c>
      <c r="R122">
        <v>36206655430</v>
      </c>
      <c r="S122" t="s">
        <v>1008</v>
      </c>
      <c r="U122" t="s">
        <v>283</v>
      </c>
      <c r="W122" t="s">
        <v>284</v>
      </c>
      <c r="X122">
        <v>1037</v>
      </c>
      <c r="Y122" t="s">
        <v>50</v>
      </c>
    </row>
    <row r="123" spans="1:26" x14ac:dyDescent="0.2">
      <c r="A123" t="s">
        <v>11</v>
      </c>
      <c r="B123" t="s">
        <v>287</v>
      </c>
      <c r="C123" t="s">
        <v>288</v>
      </c>
      <c r="D123" t="s">
        <v>173</v>
      </c>
      <c r="E123" t="s">
        <v>88</v>
      </c>
      <c r="F123" t="s">
        <v>47</v>
      </c>
      <c r="L123" t="s">
        <v>48</v>
      </c>
      <c r="N123" t="s">
        <v>294</v>
      </c>
      <c r="O123" t="s">
        <v>276</v>
      </c>
      <c r="P123" t="s">
        <v>295</v>
      </c>
      <c r="Q123" t="s">
        <v>296</v>
      </c>
      <c r="R123" t="s">
        <v>297</v>
      </c>
      <c r="S123" t="s">
        <v>298</v>
      </c>
      <c r="U123" t="s">
        <v>299</v>
      </c>
      <c r="V123" t="s">
        <v>49</v>
      </c>
      <c r="W123" t="s">
        <v>63</v>
      </c>
      <c r="X123" t="s">
        <v>300</v>
      </c>
      <c r="Y123" t="s">
        <v>50</v>
      </c>
    </row>
    <row r="124" spans="1:26" s="2" customFormat="1" x14ac:dyDescent="0.2">
      <c r="A124" t="s">
        <v>11</v>
      </c>
      <c r="B124" t="s">
        <v>287</v>
      </c>
      <c r="C124" t="s">
        <v>288</v>
      </c>
      <c r="D124" t="s">
        <v>173</v>
      </c>
      <c r="E124" t="s">
        <v>88</v>
      </c>
      <c r="F124" t="s">
        <v>47</v>
      </c>
      <c r="G124"/>
      <c r="H124"/>
      <c r="I124" t="s">
        <v>48</v>
      </c>
      <c r="J124"/>
      <c r="K124" t="s">
        <v>48</v>
      </c>
      <c r="L124"/>
      <c r="M124"/>
      <c r="N124" t="s">
        <v>301</v>
      </c>
      <c r="O124" t="s">
        <v>242</v>
      </c>
      <c r="P124" t="s">
        <v>302</v>
      </c>
      <c r="Q124" t="s">
        <v>303</v>
      </c>
      <c r="R124" t="s">
        <v>304</v>
      </c>
      <c r="S124" t="s">
        <v>305</v>
      </c>
      <c r="T124"/>
      <c r="U124" t="s">
        <v>306</v>
      </c>
      <c r="V124" t="s">
        <v>291</v>
      </c>
      <c r="W124" t="s">
        <v>292</v>
      </c>
      <c r="X124" t="s">
        <v>307</v>
      </c>
      <c r="Y124" t="s">
        <v>50</v>
      </c>
      <c r="Z124"/>
    </row>
    <row r="125" spans="1:26" x14ac:dyDescent="0.2">
      <c r="A125" t="s">
        <v>11</v>
      </c>
      <c r="B125" t="s">
        <v>287</v>
      </c>
      <c r="C125" t="s">
        <v>288</v>
      </c>
      <c r="D125" t="s">
        <v>173</v>
      </c>
      <c r="E125" t="s">
        <v>88</v>
      </c>
      <c r="F125" t="s">
        <v>47</v>
      </c>
      <c r="L125" t="s">
        <v>48</v>
      </c>
      <c r="O125" t="s">
        <v>178</v>
      </c>
      <c r="P125" t="s">
        <v>179</v>
      </c>
      <c r="Q125" t="s">
        <v>1012</v>
      </c>
      <c r="S125" t="s">
        <v>289</v>
      </c>
      <c r="U125" t="s">
        <v>290</v>
      </c>
      <c r="V125" t="s">
        <v>291</v>
      </c>
      <c r="W125" t="s">
        <v>292</v>
      </c>
      <c r="X125" t="s">
        <v>293</v>
      </c>
      <c r="Y125" t="s">
        <v>50</v>
      </c>
    </row>
    <row r="126" spans="1:26" x14ac:dyDescent="0.2">
      <c r="A126" t="s">
        <v>11</v>
      </c>
      <c r="B126" t="s">
        <v>287</v>
      </c>
      <c r="C126" t="s">
        <v>288</v>
      </c>
      <c r="D126" t="s">
        <v>173</v>
      </c>
      <c r="E126" t="s">
        <v>88</v>
      </c>
      <c r="F126" t="s">
        <v>47</v>
      </c>
      <c r="G126" t="s">
        <v>48</v>
      </c>
      <c r="O126" t="s">
        <v>1013</v>
      </c>
      <c r="P126" t="s">
        <v>1014</v>
      </c>
      <c r="Q126" t="s">
        <v>1015</v>
      </c>
      <c r="S126" t="s">
        <v>308</v>
      </c>
      <c r="U126" t="s">
        <v>309</v>
      </c>
      <c r="V126" t="s">
        <v>49</v>
      </c>
      <c r="W126" t="s">
        <v>292</v>
      </c>
      <c r="X126" t="s">
        <v>1016</v>
      </c>
      <c r="Y126" t="s">
        <v>50</v>
      </c>
    </row>
    <row r="127" spans="1:26" x14ac:dyDescent="0.2">
      <c r="A127" t="s">
        <v>11</v>
      </c>
      <c r="B127" t="s">
        <v>287</v>
      </c>
      <c r="C127" t="s">
        <v>288</v>
      </c>
      <c r="D127" t="s">
        <v>173</v>
      </c>
      <c r="E127" t="s">
        <v>88</v>
      </c>
      <c r="F127" t="s">
        <v>47</v>
      </c>
      <c r="J127" t="s">
        <v>48</v>
      </c>
      <c r="O127" t="s">
        <v>1017</v>
      </c>
      <c r="P127" t="s">
        <v>1018</v>
      </c>
      <c r="Q127" t="s">
        <v>1019</v>
      </c>
      <c r="S127" t="s">
        <v>308</v>
      </c>
      <c r="U127" t="s">
        <v>309</v>
      </c>
      <c r="V127" t="s">
        <v>49</v>
      </c>
      <c r="W127" t="s">
        <v>292</v>
      </c>
      <c r="X127" t="s">
        <v>1016</v>
      </c>
      <c r="Y127" t="s">
        <v>50</v>
      </c>
    </row>
    <row r="128" spans="1:26" s="2" customFormat="1" x14ac:dyDescent="0.2">
      <c r="A128" t="s">
        <v>12</v>
      </c>
      <c r="B128" t="s">
        <v>175</v>
      </c>
      <c r="C128" t="s">
        <v>310</v>
      </c>
      <c r="D128" t="s">
        <v>173</v>
      </c>
      <c r="E128" t="s">
        <v>557</v>
      </c>
      <c r="F128" t="s">
        <v>47</v>
      </c>
      <c r="G128"/>
      <c r="H128"/>
      <c r="I128"/>
      <c r="J128"/>
      <c r="K128"/>
      <c r="L128" t="s">
        <v>48</v>
      </c>
      <c r="M128"/>
      <c r="N128" t="s">
        <v>311</v>
      </c>
      <c r="O128" t="s">
        <v>312</v>
      </c>
      <c r="P128" t="s">
        <v>119</v>
      </c>
      <c r="Q128" t="s">
        <v>313</v>
      </c>
      <c r="R128">
        <f>82-2-2034-804</f>
        <v>-2758</v>
      </c>
      <c r="S128" t="s">
        <v>314</v>
      </c>
      <c r="T128"/>
      <c r="U128" t="s">
        <v>248</v>
      </c>
      <c r="V128" t="s">
        <v>49</v>
      </c>
      <c r="W128" t="s">
        <v>167</v>
      </c>
      <c r="X128" t="s">
        <v>315</v>
      </c>
      <c r="Y128" t="s">
        <v>50</v>
      </c>
      <c r="Z128"/>
    </row>
    <row r="129" spans="1:26" x14ac:dyDescent="0.2">
      <c r="A129" t="s">
        <v>12</v>
      </c>
      <c r="B129" t="s">
        <v>175</v>
      </c>
      <c r="C129" t="s">
        <v>310</v>
      </c>
      <c r="D129" t="s">
        <v>173</v>
      </c>
      <c r="E129" t="s">
        <v>557</v>
      </c>
      <c r="F129" t="s">
        <v>47</v>
      </c>
      <c r="G129" t="s">
        <v>48</v>
      </c>
      <c r="J129" t="s">
        <v>48</v>
      </c>
      <c r="O129" t="s">
        <v>316</v>
      </c>
      <c r="P129" t="s">
        <v>223</v>
      </c>
      <c r="Q129" t="s">
        <v>317</v>
      </c>
      <c r="S129" t="s">
        <v>314</v>
      </c>
      <c r="U129" t="s">
        <v>248</v>
      </c>
      <c r="V129" t="s">
        <v>49</v>
      </c>
      <c r="W129" t="s">
        <v>167</v>
      </c>
      <c r="X129" t="s">
        <v>315</v>
      </c>
      <c r="Y129" t="s">
        <v>50</v>
      </c>
    </row>
    <row r="130" spans="1:26" x14ac:dyDescent="0.2">
      <c r="A130" t="s">
        <v>390</v>
      </c>
      <c r="B130" t="s">
        <v>1020</v>
      </c>
      <c r="C130" t="s">
        <v>1021</v>
      </c>
      <c r="D130" t="s">
        <v>173</v>
      </c>
      <c r="E130" t="s">
        <v>536</v>
      </c>
      <c r="F130" t="s">
        <v>47</v>
      </c>
      <c r="G130" t="s">
        <v>48</v>
      </c>
      <c r="N130" t="s">
        <v>243</v>
      </c>
      <c r="O130" t="s">
        <v>1022</v>
      </c>
      <c r="P130" t="s">
        <v>1023</v>
      </c>
      <c r="Q130" t="s">
        <v>1024</v>
      </c>
      <c r="R130">
        <v>8472204000</v>
      </c>
      <c r="S130" t="s">
        <v>1025</v>
      </c>
      <c r="U130" t="s">
        <v>1026</v>
      </c>
      <c r="V130" t="s">
        <v>1027</v>
      </c>
      <c r="W130" t="s">
        <v>60</v>
      </c>
      <c r="X130">
        <v>45249</v>
      </c>
      <c r="Y130" t="s">
        <v>50</v>
      </c>
    </row>
    <row r="131" spans="1:26" x14ac:dyDescent="0.2">
      <c r="A131" t="s">
        <v>390</v>
      </c>
      <c r="B131" t="s">
        <v>1020</v>
      </c>
      <c r="C131" t="s">
        <v>1021</v>
      </c>
      <c r="D131" t="s">
        <v>173</v>
      </c>
      <c r="E131" t="s">
        <v>536</v>
      </c>
      <c r="F131" t="s">
        <v>47</v>
      </c>
      <c r="J131" t="s">
        <v>48</v>
      </c>
      <c r="N131" t="s">
        <v>1028</v>
      </c>
      <c r="O131" t="s">
        <v>1029</v>
      </c>
      <c r="P131" t="s">
        <v>1030</v>
      </c>
      <c r="Q131" t="s">
        <v>1031</v>
      </c>
      <c r="R131" t="s">
        <v>171</v>
      </c>
      <c r="S131" t="s">
        <v>1032</v>
      </c>
      <c r="U131" t="s">
        <v>1033</v>
      </c>
      <c r="W131" t="s">
        <v>609</v>
      </c>
      <c r="X131">
        <v>467256</v>
      </c>
      <c r="Y131" t="s">
        <v>50</v>
      </c>
    </row>
    <row r="132" spans="1:26" x14ac:dyDescent="0.2">
      <c r="A132" t="s">
        <v>1034</v>
      </c>
      <c r="C132" t="s">
        <v>1035</v>
      </c>
      <c r="D132" t="s">
        <v>173</v>
      </c>
      <c r="E132" t="s">
        <v>489</v>
      </c>
      <c r="F132" t="s">
        <v>174</v>
      </c>
      <c r="G132" t="s">
        <v>48</v>
      </c>
      <c r="N132" t="s">
        <v>879</v>
      </c>
      <c r="O132" t="s">
        <v>1036</v>
      </c>
      <c r="P132" t="s">
        <v>1037</v>
      </c>
      <c r="Q132" t="s">
        <v>1038</v>
      </c>
      <c r="R132">
        <v>359883439160</v>
      </c>
      <c r="S132" t="s">
        <v>1039</v>
      </c>
      <c r="U132" t="s">
        <v>1040</v>
      </c>
      <c r="W132" t="s">
        <v>1041</v>
      </c>
      <c r="X132">
        <v>1799</v>
      </c>
      <c r="Y132" t="s">
        <v>50</v>
      </c>
    </row>
    <row r="133" spans="1:26" s="2" customFormat="1" x14ac:dyDescent="0.2">
      <c r="A133" t="s">
        <v>1034</v>
      </c>
      <c r="B133"/>
      <c r="C133" t="s">
        <v>1035</v>
      </c>
      <c r="D133" t="s">
        <v>173</v>
      </c>
      <c r="E133" t="s">
        <v>489</v>
      </c>
      <c r="F133" t="s">
        <v>174</v>
      </c>
      <c r="G133"/>
      <c r="H133" t="s">
        <v>48</v>
      </c>
      <c r="I133" t="s">
        <v>48</v>
      </c>
      <c r="J133"/>
      <c r="K133" t="s">
        <v>48</v>
      </c>
      <c r="L133"/>
      <c r="M133"/>
      <c r="N133" t="s">
        <v>851</v>
      </c>
      <c r="O133" t="s">
        <v>987</v>
      </c>
      <c r="P133" t="s">
        <v>1042</v>
      </c>
      <c r="Q133" t="s">
        <v>1043</v>
      </c>
      <c r="R133">
        <v>359886210126</v>
      </c>
      <c r="S133" t="s">
        <v>1039</v>
      </c>
      <c r="T133"/>
      <c r="U133" t="s">
        <v>1040</v>
      </c>
      <c r="V133"/>
      <c r="W133" t="s">
        <v>1041</v>
      </c>
      <c r="X133">
        <v>1799</v>
      </c>
      <c r="Y133" t="s">
        <v>50</v>
      </c>
      <c r="Z133"/>
    </row>
    <row r="134" spans="1:26" x14ac:dyDescent="0.2">
      <c r="A134" t="s">
        <v>1034</v>
      </c>
      <c r="C134" t="s">
        <v>1035</v>
      </c>
      <c r="D134" t="s">
        <v>173</v>
      </c>
      <c r="E134" t="s">
        <v>489</v>
      </c>
      <c r="F134" t="s">
        <v>174</v>
      </c>
      <c r="L134" t="s">
        <v>48</v>
      </c>
      <c r="N134" t="s">
        <v>1044</v>
      </c>
      <c r="O134" t="s">
        <v>1045</v>
      </c>
      <c r="P134" t="s">
        <v>1046</v>
      </c>
      <c r="Q134" t="s">
        <v>1047</v>
      </c>
      <c r="R134">
        <v>359887601061</v>
      </c>
      <c r="S134" t="s">
        <v>1039</v>
      </c>
      <c r="U134" t="s">
        <v>1040</v>
      </c>
      <c r="W134" t="s">
        <v>1041</v>
      </c>
      <c r="X134">
        <v>1799</v>
      </c>
      <c r="Y134" t="s">
        <v>50</v>
      </c>
    </row>
    <row r="135" spans="1:26" s="2" customFormat="1" x14ac:dyDescent="0.2">
      <c r="A135" t="s">
        <v>1034</v>
      </c>
      <c r="B135"/>
      <c r="C135" t="s">
        <v>1035</v>
      </c>
      <c r="D135" t="s">
        <v>173</v>
      </c>
      <c r="E135" t="s">
        <v>489</v>
      </c>
      <c r="F135" t="s">
        <v>174</v>
      </c>
      <c r="G135"/>
      <c r="H135"/>
      <c r="I135"/>
      <c r="J135" t="s">
        <v>48</v>
      </c>
      <c r="K135"/>
      <c r="L135"/>
      <c r="M135"/>
      <c r="N135"/>
      <c r="O135" t="s">
        <v>1048</v>
      </c>
      <c r="P135" t="s">
        <v>1049</v>
      </c>
      <c r="Q135" t="s">
        <v>1050</v>
      </c>
      <c r="R135"/>
      <c r="S135" t="s">
        <v>1039</v>
      </c>
      <c r="T135"/>
      <c r="U135" t="s">
        <v>1040</v>
      </c>
      <c r="V135"/>
      <c r="W135" t="s">
        <v>1041</v>
      </c>
      <c r="X135">
        <v>1799</v>
      </c>
      <c r="Y135" t="s">
        <v>50</v>
      </c>
      <c r="Z135"/>
    </row>
    <row r="136" spans="1:26" x14ac:dyDescent="0.2">
      <c r="A136" t="s">
        <v>1051</v>
      </c>
      <c r="B136" t="s">
        <v>1052</v>
      </c>
      <c r="C136" t="s">
        <v>1053</v>
      </c>
      <c r="D136" t="s">
        <v>452</v>
      </c>
      <c r="E136" t="s">
        <v>489</v>
      </c>
      <c r="F136" t="s">
        <v>47</v>
      </c>
      <c r="G136" t="s">
        <v>48</v>
      </c>
      <c r="N136" t="s">
        <v>64</v>
      </c>
      <c r="O136" t="s">
        <v>218</v>
      </c>
      <c r="P136" t="s">
        <v>1054</v>
      </c>
      <c r="Q136" t="s">
        <v>1055</v>
      </c>
      <c r="R136" t="s">
        <v>1056</v>
      </c>
      <c r="S136" t="s">
        <v>1057</v>
      </c>
      <c r="T136" t="s">
        <v>1058</v>
      </c>
      <c r="U136" t="s">
        <v>59</v>
      </c>
      <c r="V136" t="s">
        <v>59</v>
      </c>
      <c r="W136" t="s">
        <v>60</v>
      </c>
      <c r="X136">
        <v>20003</v>
      </c>
      <c r="Y136" t="s">
        <v>50</v>
      </c>
    </row>
    <row r="137" spans="1:26" x14ac:dyDescent="0.2">
      <c r="A137" t="s">
        <v>1051</v>
      </c>
      <c r="B137" t="s">
        <v>1052</v>
      </c>
      <c r="C137" t="s">
        <v>1053</v>
      </c>
      <c r="D137" t="s">
        <v>452</v>
      </c>
      <c r="E137" t="s">
        <v>489</v>
      </c>
      <c r="F137" t="s">
        <v>47</v>
      </c>
      <c r="J137" t="s">
        <v>48</v>
      </c>
      <c r="N137" t="s">
        <v>103</v>
      </c>
      <c r="O137" t="s">
        <v>1059</v>
      </c>
      <c r="P137" t="s">
        <v>1060</v>
      </c>
      <c r="Q137" t="s">
        <v>1061</v>
      </c>
      <c r="R137" t="s">
        <v>1062</v>
      </c>
      <c r="S137" t="s">
        <v>1063</v>
      </c>
      <c r="U137" t="s">
        <v>1064</v>
      </c>
      <c r="V137" t="s">
        <v>954</v>
      </c>
      <c r="W137" t="s">
        <v>60</v>
      </c>
      <c r="X137">
        <v>34103</v>
      </c>
      <c r="Y137" t="s">
        <v>50</v>
      </c>
    </row>
    <row r="138" spans="1:26" x14ac:dyDescent="0.2">
      <c r="A138" t="s">
        <v>1065</v>
      </c>
      <c r="B138" t="s">
        <v>1066</v>
      </c>
      <c r="C138" t="s">
        <v>1067</v>
      </c>
      <c r="D138" t="s">
        <v>17</v>
      </c>
      <c r="E138" t="s">
        <v>557</v>
      </c>
      <c r="F138" t="s">
        <v>47</v>
      </c>
      <c r="G138" t="s">
        <v>48</v>
      </c>
      <c r="N138" t="s">
        <v>1068</v>
      </c>
      <c r="O138" t="s">
        <v>1069</v>
      </c>
      <c r="P138" t="s">
        <v>1070</v>
      </c>
      <c r="Q138" t="s">
        <v>1071</v>
      </c>
      <c r="R138" t="s">
        <v>1072</v>
      </c>
      <c r="S138" t="s">
        <v>1073</v>
      </c>
      <c r="U138" t="s">
        <v>102</v>
      </c>
      <c r="V138" t="s">
        <v>87</v>
      </c>
      <c r="W138" t="s">
        <v>60</v>
      </c>
      <c r="X138">
        <v>94089</v>
      </c>
      <c r="Y138" t="s">
        <v>50</v>
      </c>
    </row>
    <row r="139" spans="1:26" x14ac:dyDescent="0.2">
      <c r="A139" t="s">
        <v>1065</v>
      </c>
      <c r="B139" t="s">
        <v>1066</v>
      </c>
      <c r="C139" t="s">
        <v>1067</v>
      </c>
      <c r="D139" t="s">
        <v>17</v>
      </c>
      <c r="E139" t="s">
        <v>557</v>
      </c>
      <c r="F139" t="s">
        <v>47</v>
      </c>
      <c r="H139" t="s">
        <v>48</v>
      </c>
      <c r="I139" t="s">
        <v>48</v>
      </c>
      <c r="J139" t="s">
        <v>48</v>
      </c>
      <c r="K139" t="s">
        <v>48</v>
      </c>
      <c r="N139" t="s">
        <v>1074</v>
      </c>
      <c r="O139" t="s">
        <v>1075</v>
      </c>
      <c r="P139" t="s">
        <v>1076</v>
      </c>
      <c r="Q139" t="s">
        <v>1077</v>
      </c>
      <c r="R139" t="s">
        <v>1078</v>
      </c>
      <c r="S139" t="s">
        <v>1073</v>
      </c>
      <c r="U139" t="s">
        <v>102</v>
      </c>
      <c r="V139" t="s">
        <v>87</v>
      </c>
      <c r="W139" t="s">
        <v>60</v>
      </c>
      <c r="X139">
        <v>94089</v>
      </c>
      <c r="Y139" t="s">
        <v>50</v>
      </c>
    </row>
    <row r="140" spans="1:26" x14ac:dyDescent="0.2">
      <c r="A140" t="s">
        <v>1065</v>
      </c>
      <c r="B140" t="s">
        <v>1066</v>
      </c>
      <c r="C140" t="s">
        <v>1067</v>
      </c>
      <c r="D140" t="s">
        <v>17</v>
      </c>
      <c r="E140" t="s">
        <v>557</v>
      </c>
      <c r="F140" t="s">
        <v>47</v>
      </c>
      <c r="L140" t="s">
        <v>48</v>
      </c>
      <c r="N140" t="s">
        <v>1079</v>
      </c>
      <c r="O140" t="s">
        <v>366</v>
      </c>
      <c r="P140" t="s">
        <v>1080</v>
      </c>
      <c r="Q140" t="s">
        <v>1081</v>
      </c>
      <c r="R140" t="s">
        <v>1082</v>
      </c>
      <c r="S140" t="s">
        <v>1073</v>
      </c>
      <c r="U140" t="s">
        <v>102</v>
      </c>
      <c r="V140" t="s">
        <v>87</v>
      </c>
      <c r="W140" t="s">
        <v>60</v>
      </c>
      <c r="X140">
        <v>94089</v>
      </c>
      <c r="Y140" t="s">
        <v>50</v>
      </c>
    </row>
    <row r="141" spans="1:26" x14ac:dyDescent="0.2">
      <c r="A141" t="s">
        <v>420</v>
      </c>
      <c r="B141" t="s">
        <v>1083</v>
      </c>
      <c r="C141" t="s">
        <v>1084</v>
      </c>
      <c r="D141" t="s">
        <v>452</v>
      </c>
      <c r="E141" t="s">
        <v>489</v>
      </c>
      <c r="F141" t="s">
        <v>47</v>
      </c>
      <c r="G141" t="s">
        <v>48</v>
      </c>
      <c r="N141" t="s">
        <v>136</v>
      </c>
      <c r="O141" t="s">
        <v>1085</v>
      </c>
      <c r="P141" t="s">
        <v>1086</v>
      </c>
      <c r="Q141" t="s">
        <v>1087</v>
      </c>
      <c r="R141" t="s">
        <v>1088</v>
      </c>
      <c r="S141" t="s">
        <v>1089</v>
      </c>
      <c r="U141" t="s">
        <v>1090</v>
      </c>
      <c r="V141" t="s">
        <v>1091</v>
      </c>
      <c r="W141" t="s">
        <v>150</v>
      </c>
      <c r="X141">
        <v>21119</v>
      </c>
      <c r="Y141" t="s">
        <v>50</v>
      </c>
    </row>
    <row r="142" spans="1:26" x14ac:dyDescent="0.2">
      <c r="A142" t="s">
        <v>420</v>
      </c>
      <c r="B142" t="s">
        <v>1083</v>
      </c>
      <c r="C142" t="s">
        <v>1084</v>
      </c>
      <c r="D142" t="s">
        <v>452</v>
      </c>
      <c r="E142" t="s">
        <v>489</v>
      </c>
      <c r="F142" t="s">
        <v>47</v>
      </c>
      <c r="J142" t="s">
        <v>48</v>
      </c>
      <c r="N142" t="s">
        <v>64</v>
      </c>
      <c r="O142" t="s">
        <v>149</v>
      </c>
      <c r="P142" t="s">
        <v>1092</v>
      </c>
      <c r="Q142" t="s">
        <v>1093</v>
      </c>
      <c r="R142">
        <v>46701486536</v>
      </c>
      <c r="S142" t="s">
        <v>1089</v>
      </c>
      <c r="U142" t="s">
        <v>1090</v>
      </c>
      <c r="V142" t="s">
        <v>1091</v>
      </c>
      <c r="W142" t="s">
        <v>150</v>
      </c>
      <c r="X142">
        <v>21119</v>
      </c>
      <c r="Y142" t="s">
        <v>50</v>
      </c>
    </row>
    <row r="143" spans="1:26" x14ac:dyDescent="0.2">
      <c r="A143" t="s">
        <v>420</v>
      </c>
      <c r="B143" t="s">
        <v>1083</v>
      </c>
      <c r="C143" t="s">
        <v>1084</v>
      </c>
      <c r="D143" t="s">
        <v>452</v>
      </c>
      <c r="E143" t="s">
        <v>489</v>
      </c>
      <c r="F143" t="s">
        <v>47</v>
      </c>
      <c r="L143" t="s">
        <v>48</v>
      </c>
      <c r="N143" t="s">
        <v>61</v>
      </c>
      <c r="O143" t="s">
        <v>1045</v>
      </c>
      <c r="P143" t="s">
        <v>1094</v>
      </c>
      <c r="Q143" t="s">
        <v>1095</v>
      </c>
      <c r="R143">
        <v>46722471883</v>
      </c>
      <c r="S143" t="s">
        <v>1089</v>
      </c>
      <c r="U143" t="s">
        <v>1090</v>
      </c>
      <c r="V143" t="s">
        <v>1091</v>
      </c>
      <c r="W143" t="s">
        <v>150</v>
      </c>
      <c r="X143">
        <v>21119</v>
      </c>
      <c r="Y143" t="s">
        <v>50</v>
      </c>
    </row>
    <row r="144" spans="1:26" x14ac:dyDescent="0.2">
      <c r="A144" t="s">
        <v>420</v>
      </c>
      <c r="B144" t="s">
        <v>1083</v>
      </c>
      <c r="C144" t="s">
        <v>1084</v>
      </c>
      <c r="D144" t="s">
        <v>452</v>
      </c>
      <c r="E144" t="s">
        <v>489</v>
      </c>
      <c r="F144" t="s">
        <v>47</v>
      </c>
      <c r="K144" t="s">
        <v>48</v>
      </c>
      <c r="N144" t="s">
        <v>851</v>
      </c>
      <c r="O144" t="s">
        <v>1096</v>
      </c>
      <c r="P144" t="s">
        <v>1097</v>
      </c>
      <c r="Q144" t="s">
        <v>1098</v>
      </c>
      <c r="R144" t="s">
        <v>1099</v>
      </c>
      <c r="S144" t="s">
        <v>1089</v>
      </c>
      <c r="U144" t="s">
        <v>1090</v>
      </c>
      <c r="V144" t="s">
        <v>1091</v>
      </c>
      <c r="W144" t="s">
        <v>150</v>
      </c>
      <c r="X144">
        <v>21119</v>
      </c>
      <c r="Y144" t="s">
        <v>50</v>
      </c>
    </row>
    <row r="145" spans="1:25" x14ac:dyDescent="0.2">
      <c r="A145" t="s">
        <v>391</v>
      </c>
      <c r="B145" t="s">
        <v>1100</v>
      </c>
      <c r="C145" t="s">
        <v>1101</v>
      </c>
      <c r="D145" t="s">
        <v>173</v>
      </c>
      <c r="E145" t="s">
        <v>5</v>
      </c>
      <c r="F145" t="s">
        <v>47</v>
      </c>
      <c r="G145" t="s">
        <v>48</v>
      </c>
      <c r="I145" t="s">
        <v>48</v>
      </c>
      <c r="J145" t="s">
        <v>48</v>
      </c>
      <c r="K145" t="s">
        <v>48</v>
      </c>
      <c r="N145" t="s">
        <v>1102</v>
      </c>
      <c r="O145" t="s">
        <v>321</v>
      </c>
      <c r="P145" t="s">
        <v>1103</v>
      </c>
      <c r="Q145" t="s">
        <v>1104</v>
      </c>
      <c r="R145" t="s">
        <v>1105</v>
      </c>
      <c r="S145" t="s">
        <v>1106</v>
      </c>
      <c r="T145" t="s">
        <v>1107</v>
      </c>
      <c r="U145" t="s">
        <v>1108</v>
      </c>
      <c r="W145" t="s">
        <v>93</v>
      </c>
      <c r="X145">
        <v>78280</v>
      </c>
      <c r="Y145" t="s">
        <v>50</v>
      </c>
    </row>
    <row r="146" spans="1:25" x14ac:dyDescent="0.2">
      <c r="A146" t="s">
        <v>391</v>
      </c>
      <c r="B146" t="s">
        <v>1100</v>
      </c>
      <c r="C146" t="s">
        <v>1101</v>
      </c>
      <c r="D146" t="s">
        <v>173</v>
      </c>
      <c r="E146" t="s">
        <v>5</v>
      </c>
      <c r="F146" t="s">
        <v>47</v>
      </c>
      <c r="H146" t="s">
        <v>48</v>
      </c>
      <c r="N146" t="s">
        <v>1109</v>
      </c>
      <c r="O146" t="s">
        <v>1110</v>
      </c>
      <c r="P146" t="s">
        <v>1111</v>
      </c>
      <c r="Q146" t="s">
        <v>1112</v>
      </c>
      <c r="R146" t="s">
        <v>1113</v>
      </c>
      <c r="S146" t="s">
        <v>1114</v>
      </c>
      <c r="T146" t="s">
        <v>1115</v>
      </c>
      <c r="U146" t="s">
        <v>1116</v>
      </c>
      <c r="W146" t="s">
        <v>93</v>
      </c>
      <c r="X146">
        <v>6560</v>
      </c>
      <c r="Y146" t="s">
        <v>50</v>
      </c>
    </row>
    <row r="147" spans="1:25" x14ac:dyDescent="0.2">
      <c r="A147" t="s">
        <v>22</v>
      </c>
      <c r="B147" t="s">
        <v>322</v>
      </c>
      <c r="C147" t="s">
        <v>323</v>
      </c>
      <c r="D147" t="s">
        <v>17</v>
      </c>
      <c r="E147" t="s">
        <v>88</v>
      </c>
      <c r="F147" t="s">
        <v>47</v>
      </c>
      <c r="G147" t="s">
        <v>48</v>
      </c>
      <c r="J147" t="s">
        <v>48</v>
      </c>
      <c r="O147" t="s">
        <v>1117</v>
      </c>
      <c r="P147" t="s">
        <v>1118</v>
      </c>
      <c r="Q147" t="s">
        <v>1119</v>
      </c>
      <c r="S147" t="s">
        <v>1120</v>
      </c>
      <c r="U147" t="s">
        <v>1121</v>
      </c>
      <c r="W147" t="s">
        <v>54</v>
      </c>
      <c r="X147">
        <v>40472</v>
      </c>
      <c r="Y147" t="s">
        <v>50</v>
      </c>
    </row>
    <row r="148" spans="1:25" x14ac:dyDescent="0.2">
      <c r="A148" t="s">
        <v>392</v>
      </c>
      <c r="B148" t="s">
        <v>1122</v>
      </c>
      <c r="C148" t="s">
        <v>1123</v>
      </c>
      <c r="D148" t="s">
        <v>173</v>
      </c>
      <c r="E148" t="s">
        <v>557</v>
      </c>
      <c r="F148" t="s">
        <v>47</v>
      </c>
      <c r="G148" t="s">
        <v>48</v>
      </c>
      <c r="N148" t="s">
        <v>1124</v>
      </c>
      <c r="O148" t="s">
        <v>1125</v>
      </c>
      <c r="P148" t="s">
        <v>119</v>
      </c>
      <c r="Q148" t="s">
        <v>1126</v>
      </c>
      <c r="S148" t="s">
        <v>1127</v>
      </c>
      <c r="U148" t="s">
        <v>101</v>
      </c>
      <c r="V148" t="s">
        <v>87</v>
      </c>
      <c r="W148" t="s">
        <v>60</v>
      </c>
      <c r="X148">
        <v>92010</v>
      </c>
      <c r="Y148" t="s">
        <v>50</v>
      </c>
    </row>
    <row r="149" spans="1:25" x14ac:dyDescent="0.2">
      <c r="A149" t="s">
        <v>392</v>
      </c>
      <c r="B149" t="s">
        <v>1122</v>
      </c>
      <c r="C149" t="s">
        <v>1123</v>
      </c>
      <c r="D149" t="s">
        <v>173</v>
      </c>
      <c r="E149" t="s">
        <v>557</v>
      </c>
      <c r="F149" t="s">
        <v>47</v>
      </c>
      <c r="L149" t="s">
        <v>48</v>
      </c>
      <c r="N149" t="s">
        <v>1128</v>
      </c>
      <c r="O149" t="s">
        <v>120</v>
      </c>
      <c r="P149" t="s">
        <v>1129</v>
      </c>
      <c r="Q149" t="s">
        <v>1130</v>
      </c>
      <c r="S149" t="s">
        <v>1131</v>
      </c>
      <c r="U149" t="s">
        <v>1132</v>
      </c>
      <c r="W149" t="s">
        <v>1133</v>
      </c>
      <c r="X149" t="s">
        <v>1134</v>
      </c>
      <c r="Y149" t="s">
        <v>50</v>
      </c>
    </row>
    <row r="150" spans="1:25" x14ac:dyDescent="0.2">
      <c r="A150" t="s">
        <v>392</v>
      </c>
      <c r="B150" t="s">
        <v>1122</v>
      </c>
      <c r="C150" t="s">
        <v>1123</v>
      </c>
      <c r="D150" t="s">
        <v>173</v>
      </c>
      <c r="E150" t="s">
        <v>557</v>
      </c>
      <c r="F150" t="s">
        <v>47</v>
      </c>
      <c r="J150" t="s">
        <v>48</v>
      </c>
      <c r="N150" t="s">
        <v>1135</v>
      </c>
      <c r="O150" t="s">
        <v>1136</v>
      </c>
      <c r="P150" t="s">
        <v>1137</v>
      </c>
      <c r="Q150" t="s">
        <v>1138</v>
      </c>
      <c r="R150">
        <v>7606532869</v>
      </c>
      <c r="S150" t="s">
        <v>1127</v>
      </c>
      <c r="U150" t="s">
        <v>101</v>
      </c>
      <c r="V150" t="s">
        <v>87</v>
      </c>
      <c r="W150" t="s">
        <v>60</v>
      </c>
      <c r="X150">
        <v>92010</v>
      </c>
      <c r="Y150" t="s">
        <v>50</v>
      </c>
    </row>
    <row r="151" spans="1:25" x14ac:dyDescent="0.2">
      <c r="A151" t="s">
        <v>392</v>
      </c>
      <c r="B151" t="s">
        <v>1122</v>
      </c>
      <c r="C151" t="s">
        <v>1123</v>
      </c>
      <c r="D151" t="s">
        <v>173</v>
      </c>
      <c r="E151" t="s">
        <v>557</v>
      </c>
      <c r="F151" t="s">
        <v>47</v>
      </c>
      <c r="K151" t="s">
        <v>48</v>
      </c>
      <c r="N151" t="s">
        <v>1139</v>
      </c>
      <c r="O151" t="s">
        <v>1140</v>
      </c>
      <c r="P151" t="s">
        <v>1141</v>
      </c>
      <c r="Q151" t="s">
        <v>1142</v>
      </c>
      <c r="R151">
        <v>441273794582</v>
      </c>
      <c r="S151" t="s">
        <v>1131</v>
      </c>
      <c r="U151" t="s">
        <v>1132</v>
      </c>
      <c r="W151" t="s">
        <v>1133</v>
      </c>
      <c r="X151" t="s">
        <v>1134</v>
      </c>
      <c r="Y151" t="s">
        <v>50</v>
      </c>
    </row>
    <row r="152" spans="1:25" x14ac:dyDescent="0.2">
      <c r="A152" t="s">
        <v>393</v>
      </c>
      <c r="B152" t="s">
        <v>1143</v>
      </c>
      <c r="C152" t="s">
        <v>1144</v>
      </c>
      <c r="D152" t="s">
        <v>173</v>
      </c>
      <c r="E152" t="s">
        <v>557</v>
      </c>
      <c r="F152" t="s">
        <v>47</v>
      </c>
      <c r="G152" t="s">
        <v>48</v>
      </c>
      <c r="I152" t="s">
        <v>48</v>
      </c>
      <c r="K152" t="s">
        <v>48</v>
      </c>
      <c r="N152" t="s">
        <v>1145</v>
      </c>
      <c r="O152" t="s">
        <v>1146</v>
      </c>
      <c r="P152" t="s">
        <v>1147</v>
      </c>
      <c r="Q152" t="s">
        <v>1148</v>
      </c>
      <c r="R152">
        <v>358407256067</v>
      </c>
      <c r="S152" t="s">
        <v>1149</v>
      </c>
      <c r="U152" t="s">
        <v>348</v>
      </c>
      <c r="W152" t="s">
        <v>349</v>
      </c>
      <c r="X152">
        <v>180</v>
      </c>
      <c r="Y152" t="s">
        <v>50</v>
      </c>
    </row>
    <row r="153" spans="1:25" x14ac:dyDescent="0.2">
      <c r="A153" t="s">
        <v>393</v>
      </c>
      <c r="B153" t="s">
        <v>1143</v>
      </c>
      <c r="C153" t="s">
        <v>1144</v>
      </c>
      <c r="D153" t="s">
        <v>173</v>
      </c>
      <c r="E153" t="s">
        <v>557</v>
      </c>
      <c r="F153" t="s">
        <v>47</v>
      </c>
      <c r="J153" t="s">
        <v>48</v>
      </c>
      <c r="N153" t="s">
        <v>1150</v>
      </c>
      <c r="O153" t="s">
        <v>1151</v>
      </c>
      <c r="P153" t="s">
        <v>1152</v>
      </c>
      <c r="Q153" t="s">
        <v>1153</v>
      </c>
      <c r="R153">
        <v>358509942351</v>
      </c>
      <c r="S153" t="s">
        <v>1149</v>
      </c>
      <c r="U153" t="s">
        <v>348</v>
      </c>
      <c r="W153" t="s">
        <v>349</v>
      </c>
      <c r="X153">
        <v>180</v>
      </c>
      <c r="Y153" t="s">
        <v>50</v>
      </c>
    </row>
    <row r="154" spans="1:25" x14ac:dyDescent="0.2">
      <c r="A154" t="s">
        <v>421</v>
      </c>
      <c r="B154" t="s">
        <v>1154</v>
      </c>
      <c r="C154" t="s">
        <v>1155</v>
      </c>
      <c r="D154" t="s">
        <v>452</v>
      </c>
      <c r="E154" t="s">
        <v>536</v>
      </c>
      <c r="F154" t="s">
        <v>47</v>
      </c>
      <c r="G154" t="s">
        <v>48</v>
      </c>
      <c r="N154" t="s">
        <v>64</v>
      </c>
      <c r="O154" t="s">
        <v>86</v>
      </c>
      <c r="P154" t="s">
        <v>1156</v>
      </c>
      <c r="Q154" t="s">
        <v>1157</v>
      </c>
      <c r="R154" t="s">
        <v>1158</v>
      </c>
      <c r="S154" t="s">
        <v>1159</v>
      </c>
      <c r="U154" t="s">
        <v>1160</v>
      </c>
      <c r="V154" t="s">
        <v>137</v>
      </c>
      <c r="W154" t="s">
        <v>60</v>
      </c>
      <c r="X154">
        <v>60203</v>
      </c>
      <c r="Y154" t="s">
        <v>50</v>
      </c>
    </row>
    <row r="155" spans="1:25" x14ac:dyDescent="0.2">
      <c r="A155" t="s">
        <v>421</v>
      </c>
      <c r="B155" t="s">
        <v>1154</v>
      </c>
      <c r="C155" t="s">
        <v>1155</v>
      </c>
      <c r="D155" t="s">
        <v>452</v>
      </c>
      <c r="E155" t="s">
        <v>536</v>
      </c>
      <c r="F155" t="s">
        <v>47</v>
      </c>
      <c r="H155" t="s">
        <v>48</v>
      </c>
      <c r="J155" t="s">
        <v>48</v>
      </c>
      <c r="N155" t="s">
        <v>57</v>
      </c>
      <c r="O155" t="s">
        <v>1161</v>
      </c>
      <c r="P155" t="s">
        <v>1162</v>
      </c>
      <c r="Q155" t="s">
        <v>1163</v>
      </c>
      <c r="R155" t="s">
        <v>1164</v>
      </c>
      <c r="S155" t="s">
        <v>1159</v>
      </c>
      <c r="U155" t="s">
        <v>1160</v>
      </c>
      <c r="V155" t="s">
        <v>137</v>
      </c>
      <c r="W155" t="s">
        <v>60</v>
      </c>
      <c r="X155">
        <v>60203</v>
      </c>
      <c r="Y155" t="s">
        <v>50</v>
      </c>
    </row>
    <row r="156" spans="1:25" x14ac:dyDescent="0.2">
      <c r="A156" t="s">
        <v>421</v>
      </c>
      <c r="B156" t="s">
        <v>1154</v>
      </c>
      <c r="C156" t="s">
        <v>1155</v>
      </c>
      <c r="D156" t="s">
        <v>452</v>
      </c>
      <c r="E156" t="s">
        <v>536</v>
      </c>
      <c r="F156" t="s">
        <v>47</v>
      </c>
      <c r="L156" t="s">
        <v>48</v>
      </c>
      <c r="N156" t="s">
        <v>1165</v>
      </c>
      <c r="O156" t="s">
        <v>1166</v>
      </c>
      <c r="P156" t="s">
        <v>1167</v>
      </c>
      <c r="Q156" t="s">
        <v>1168</v>
      </c>
      <c r="R156" t="s">
        <v>1169</v>
      </c>
      <c r="S156" t="s">
        <v>1159</v>
      </c>
      <c r="U156" t="s">
        <v>1160</v>
      </c>
      <c r="V156" t="s">
        <v>137</v>
      </c>
      <c r="W156" t="s">
        <v>60</v>
      </c>
      <c r="X156">
        <v>60203</v>
      </c>
      <c r="Y156" t="s">
        <v>50</v>
      </c>
    </row>
    <row r="157" spans="1:25" x14ac:dyDescent="0.2">
      <c r="A157" t="s">
        <v>421</v>
      </c>
      <c r="B157" t="s">
        <v>1154</v>
      </c>
      <c r="C157" t="s">
        <v>1155</v>
      </c>
      <c r="D157" t="s">
        <v>452</v>
      </c>
      <c r="E157" t="s">
        <v>536</v>
      </c>
      <c r="F157" t="s">
        <v>47</v>
      </c>
      <c r="K157" t="s">
        <v>48</v>
      </c>
      <c r="N157" t="s">
        <v>1170</v>
      </c>
      <c r="O157" t="s">
        <v>1171</v>
      </c>
      <c r="P157" t="s">
        <v>1172</v>
      </c>
      <c r="Q157" t="s">
        <v>1173</v>
      </c>
      <c r="R157" t="s">
        <v>1174</v>
      </c>
      <c r="S157" t="s">
        <v>1159</v>
      </c>
      <c r="U157" t="s">
        <v>1160</v>
      </c>
      <c r="V157" t="s">
        <v>137</v>
      </c>
      <c r="W157" t="s">
        <v>60</v>
      </c>
      <c r="X157">
        <v>60203</v>
      </c>
      <c r="Y157" t="s">
        <v>50</v>
      </c>
    </row>
    <row r="158" spans="1:25" x14ac:dyDescent="0.2">
      <c r="A158" t="s">
        <v>398</v>
      </c>
      <c r="B158" t="s">
        <v>324</v>
      </c>
      <c r="C158" t="s">
        <v>325</v>
      </c>
      <c r="D158" t="s">
        <v>16</v>
      </c>
      <c r="E158" t="s">
        <v>3</v>
      </c>
      <c r="F158" t="s">
        <v>47</v>
      </c>
      <c r="L158" t="s">
        <v>48</v>
      </c>
      <c r="N158" t="s">
        <v>326</v>
      </c>
      <c r="O158" t="s">
        <v>327</v>
      </c>
      <c r="P158" t="s">
        <v>328</v>
      </c>
      <c r="Q158" t="s">
        <v>329</v>
      </c>
      <c r="R158">
        <v>495121492806</v>
      </c>
      <c r="S158" t="s">
        <v>330</v>
      </c>
      <c r="U158" t="s">
        <v>331</v>
      </c>
      <c r="V158" t="s">
        <v>49</v>
      </c>
      <c r="W158" t="s">
        <v>54</v>
      </c>
      <c r="X158">
        <v>31139</v>
      </c>
      <c r="Y158" t="s">
        <v>50</v>
      </c>
    </row>
    <row r="159" spans="1:25" x14ac:dyDescent="0.2">
      <c r="A159" t="s">
        <v>398</v>
      </c>
      <c r="B159" t="s">
        <v>324</v>
      </c>
      <c r="C159" t="s">
        <v>325</v>
      </c>
      <c r="D159" t="s">
        <v>16</v>
      </c>
      <c r="E159" t="s">
        <v>3</v>
      </c>
      <c r="F159" t="s">
        <v>47</v>
      </c>
      <c r="J159" t="s">
        <v>48</v>
      </c>
      <c r="O159" t="s">
        <v>66</v>
      </c>
      <c r="P159" t="s">
        <v>67</v>
      </c>
      <c r="Q159" t="s">
        <v>1175</v>
      </c>
      <c r="S159" t="s">
        <v>1176</v>
      </c>
      <c r="U159" t="s">
        <v>1177</v>
      </c>
      <c r="W159" t="s">
        <v>54</v>
      </c>
      <c r="X159" t="s">
        <v>1178</v>
      </c>
      <c r="Y159" t="s">
        <v>50</v>
      </c>
    </row>
    <row r="160" spans="1:25" x14ac:dyDescent="0.2">
      <c r="A160" t="s">
        <v>398</v>
      </c>
      <c r="B160" t="s">
        <v>324</v>
      </c>
      <c r="C160" t="s">
        <v>325</v>
      </c>
      <c r="D160" t="s">
        <v>16</v>
      </c>
      <c r="E160" t="s">
        <v>3</v>
      </c>
      <c r="F160" t="s">
        <v>47</v>
      </c>
      <c r="G160" t="s">
        <v>48</v>
      </c>
      <c r="O160" t="s">
        <v>335</v>
      </c>
      <c r="P160" t="s">
        <v>336</v>
      </c>
      <c r="Q160" t="s">
        <v>337</v>
      </c>
      <c r="S160" t="s">
        <v>330</v>
      </c>
      <c r="U160" t="s">
        <v>331</v>
      </c>
      <c r="V160" t="s">
        <v>49</v>
      </c>
      <c r="W160" t="s">
        <v>54</v>
      </c>
      <c r="X160">
        <v>31139</v>
      </c>
      <c r="Y160" t="s">
        <v>50</v>
      </c>
    </row>
    <row r="161" spans="1:25" x14ac:dyDescent="0.2">
      <c r="A161" t="s">
        <v>398</v>
      </c>
      <c r="B161" t="s">
        <v>324</v>
      </c>
      <c r="C161" t="s">
        <v>325</v>
      </c>
      <c r="D161" t="s">
        <v>16</v>
      </c>
      <c r="E161" t="s">
        <v>3</v>
      </c>
      <c r="F161" t="s">
        <v>47</v>
      </c>
      <c r="K161" t="s">
        <v>48</v>
      </c>
      <c r="N161" t="s">
        <v>332</v>
      </c>
      <c r="O161" t="s">
        <v>94</v>
      </c>
      <c r="P161" t="s">
        <v>333</v>
      </c>
      <c r="Q161" t="s">
        <v>334</v>
      </c>
      <c r="R161">
        <v>495121492018</v>
      </c>
      <c r="S161" t="s">
        <v>330</v>
      </c>
      <c r="U161" t="s">
        <v>331</v>
      </c>
      <c r="V161" t="s">
        <v>49</v>
      </c>
      <c r="W161" t="s">
        <v>54</v>
      </c>
      <c r="X161">
        <v>31139</v>
      </c>
      <c r="Y161" t="s">
        <v>50</v>
      </c>
    </row>
    <row r="162" spans="1:25" x14ac:dyDescent="0.2">
      <c r="A162" t="s">
        <v>423</v>
      </c>
      <c r="B162" t="s">
        <v>1179</v>
      </c>
      <c r="C162" t="s">
        <v>1180</v>
      </c>
      <c r="D162" t="s">
        <v>452</v>
      </c>
      <c r="E162" t="s">
        <v>489</v>
      </c>
      <c r="F162" t="s">
        <v>47</v>
      </c>
      <c r="G162" t="s">
        <v>48</v>
      </c>
      <c r="J162" t="s">
        <v>48</v>
      </c>
      <c r="L162" t="s">
        <v>48</v>
      </c>
      <c r="N162" t="s">
        <v>1181</v>
      </c>
      <c r="O162" t="s">
        <v>1182</v>
      </c>
      <c r="P162" t="s">
        <v>319</v>
      </c>
      <c r="Q162" t="s">
        <v>1183</v>
      </c>
      <c r="R162">
        <f>1-651-202-5449</f>
        <v>-6301</v>
      </c>
      <c r="S162" t="s">
        <v>1184</v>
      </c>
      <c r="T162">
        <v>109</v>
      </c>
      <c r="U162" t="s">
        <v>1185</v>
      </c>
      <c r="V162" t="s">
        <v>87</v>
      </c>
      <c r="W162" t="s">
        <v>60</v>
      </c>
      <c r="X162">
        <v>94024</v>
      </c>
      <c r="Y162" t="s">
        <v>50</v>
      </c>
    </row>
    <row r="163" spans="1:25" x14ac:dyDescent="0.2">
      <c r="A163" t="s">
        <v>432</v>
      </c>
      <c r="B163" t="s">
        <v>1186</v>
      </c>
      <c r="C163" t="s">
        <v>1187</v>
      </c>
      <c r="D163" t="s">
        <v>452</v>
      </c>
      <c r="E163" t="s">
        <v>489</v>
      </c>
      <c r="F163" t="s">
        <v>47</v>
      </c>
      <c r="G163" t="s">
        <v>48</v>
      </c>
      <c r="J163" t="s">
        <v>48</v>
      </c>
      <c r="L163" t="s">
        <v>48</v>
      </c>
      <c r="N163" t="s">
        <v>64</v>
      </c>
      <c r="O163" t="s">
        <v>1188</v>
      </c>
      <c r="P163" t="s">
        <v>1189</v>
      </c>
      <c r="Q163" t="s">
        <v>1190</v>
      </c>
      <c r="R163">
        <v>7038440292</v>
      </c>
      <c r="S163" t="s">
        <v>1191</v>
      </c>
      <c r="T163" t="s">
        <v>1192</v>
      </c>
      <c r="U163" t="s">
        <v>1193</v>
      </c>
      <c r="V163" t="s">
        <v>205</v>
      </c>
      <c r="W163" t="s">
        <v>60</v>
      </c>
      <c r="X163">
        <v>22182</v>
      </c>
      <c r="Y163" t="s">
        <v>50</v>
      </c>
    </row>
    <row r="164" spans="1:25" x14ac:dyDescent="0.2">
      <c r="A164" t="s">
        <v>432</v>
      </c>
      <c r="B164" t="s">
        <v>1186</v>
      </c>
      <c r="C164" t="s">
        <v>1187</v>
      </c>
      <c r="D164" t="s">
        <v>452</v>
      </c>
      <c r="E164" t="s">
        <v>489</v>
      </c>
      <c r="F164" t="s">
        <v>47</v>
      </c>
      <c r="H164" t="s">
        <v>48</v>
      </c>
      <c r="N164" t="s">
        <v>1194</v>
      </c>
      <c r="O164" t="s">
        <v>807</v>
      </c>
      <c r="P164" t="s">
        <v>1195</v>
      </c>
      <c r="Q164" t="s">
        <v>1196</v>
      </c>
      <c r="R164">
        <v>855467275</v>
      </c>
      <c r="S164" t="s">
        <v>1197</v>
      </c>
      <c r="U164" t="s">
        <v>1198</v>
      </c>
      <c r="V164" t="s">
        <v>205</v>
      </c>
      <c r="W164" t="s">
        <v>60</v>
      </c>
      <c r="X164">
        <v>48314</v>
      </c>
      <c r="Y164" t="s">
        <v>50</v>
      </c>
    </row>
    <row r="165" spans="1:25" x14ac:dyDescent="0.2">
      <c r="A165" t="s">
        <v>432</v>
      </c>
      <c r="B165" t="s">
        <v>1186</v>
      </c>
      <c r="C165" t="s">
        <v>1187</v>
      </c>
      <c r="D165" t="s">
        <v>452</v>
      </c>
      <c r="E165" t="s">
        <v>489</v>
      </c>
      <c r="F165" t="s">
        <v>47</v>
      </c>
      <c r="K165" t="s">
        <v>48</v>
      </c>
      <c r="N165" t="s">
        <v>1199</v>
      </c>
      <c r="O165" t="s">
        <v>1200</v>
      </c>
      <c r="P165" t="s">
        <v>1201</v>
      </c>
      <c r="Q165" t="s">
        <v>1202</v>
      </c>
      <c r="R165" t="s">
        <v>1203</v>
      </c>
      <c r="S165" t="s">
        <v>1191</v>
      </c>
      <c r="T165" t="s">
        <v>1192</v>
      </c>
      <c r="U165" t="s">
        <v>1193</v>
      </c>
      <c r="V165" t="s">
        <v>205</v>
      </c>
      <c r="W165" t="s">
        <v>60</v>
      </c>
      <c r="X165">
        <v>22182</v>
      </c>
      <c r="Y165" t="s">
        <v>50</v>
      </c>
    </row>
    <row r="166" spans="1:25" x14ac:dyDescent="0.2">
      <c r="A166" t="s">
        <v>338</v>
      </c>
      <c r="B166" t="s">
        <v>339</v>
      </c>
      <c r="C166" t="s">
        <v>340</v>
      </c>
      <c r="D166" t="s">
        <v>173</v>
      </c>
      <c r="E166" t="s">
        <v>557</v>
      </c>
      <c r="F166" t="s">
        <v>47</v>
      </c>
      <c r="G166" t="s">
        <v>48</v>
      </c>
      <c r="J166" t="s">
        <v>48</v>
      </c>
      <c r="L166" t="s">
        <v>48</v>
      </c>
      <c r="N166" t="s">
        <v>216</v>
      </c>
      <c r="O166" t="s">
        <v>341</v>
      </c>
      <c r="P166" t="s">
        <v>342</v>
      </c>
      <c r="Q166" t="s">
        <v>343</v>
      </c>
      <c r="R166" t="s">
        <v>344</v>
      </c>
      <c r="S166" t="s">
        <v>345</v>
      </c>
      <c r="T166" t="s">
        <v>346</v>
      </c>
      <c r="U166" t="s">
        <v>280</v>
      </c>
      <c r="V166" t="s">
        <v>347</v>
      </c>
      <c r="W166" t="s">
        <v>106</v>
      </c>
      <c r="X166">
        <v>110179</v>
      </c>
      <c r="Y166" t="s">
        <v>50</v>
      </c>
    </row>
    <row r="167" spans="1:25" x14ac:dyDescent="0.2">
      <c r="A167" t="s">
        <v>1204</v>
      </c>
      <c r="B167" t="s">
        <v>1205</v>
      </c>
      <c r="C167" t="s">
        <v>1206</v>
      </c>
      <c r="D167" t="s">
        <v>452</v>
      </c>
      <c r="E167" t="s">
        <v>557</v>
      </c>
      <c r="F167" t="s">
        <v>47</v>
      </c>
      <c r="G167" t="s">
        <v>48</v>
      </c>
      <c r="J167" t="s">
        <v>48</v>
      </c>
      <c r="O167" t="s">
        <v>1207</v>
      </c>
      <c r="P167" t="s">
        <v>1208</v>
      </c>
      <c r="Q167" t="s">
        <v>1209</v>
      </c>
      <c r="S167" t="s">
        <v>1210</v>
      </c>
      <c r="U167" t="s">
        <v>670</v>
      </c>
      <c r="V167" t="s">
        <v>279</v>
      </c>
      <c r="W167" t="s">
        <v>60</v>
      </c>
      <c r="X167">
        <v>48331</v>
      </c>
      <c r="Y167" t="s">
        <v>50</v>
      </c>
    </row>
    <row r="168" spans="1:25" x14ac:dyDescent="0.2">
      <c r="A168" t="s">
        <v>425</v>
      </c>
      <c r="B168" t="s">
        <v>1211</v>
      </c>
      <c r="C168" t="s">
        <v>1212</v>
      </c>
      <c r="D168" t="s">
        <v>452</v>
      </c>
      <c r="E168" t="s">
        <v>8</v>
      </c>
      <c r="F168" t="s">
        <v>47</v>
      </c>
      <c r="G168" t="s">
        <v>48</v>
      </c>
      <c r="I168" t="s">
        <v>48</v>
      </c>
      <c r="J168" t="s">
        <v>48</v>
      </c>
      <c r="K168" t="s">
        <v>48</v>
      </c>
      <c r="L168" t="s">
        <v>48</v>
      </c>
      <c r="N168" t="s">
        <v>64</v>
      </c>
      <c r="O168" t="s">
        <v>1213</v>
      </c>
      <c r="P168" t="s">
        <v>1214</v>
      </c>
      <c r="Q168" t="s">
        <v>1215</v>
      </c>
      <c r="R168">
        <v>4917670892893</v>
      </c>
      <c r="S168" t="s">
        <v>1216</v>
      </c>
      <c r="T168" t="s">
        <v>1217</v>
      </c>
      <c r="U168" t="s">
        <v>85</v>
      </c>
      <c r="V168" t="s">
        <v>54</v>
      </c>
      <c r="W168" t="s">
        <v>54</v>
      </c>
      <c r="X168">
        <v>80469</v>
      </c>
      <c r="Y168" t="s">
        <v>50</v>
      </c>
    </row>
    <row r="169" spans="1:25" x14ac:dyDescent="0.2">
      <c r="A169" t="s">
        <v>1218</v>
      </c>
      <c r="B169" t="s">
        <v>1219</v>
      </c>
      <c r="C169" t="s">
        <v>1220</v>
      </c>
      <c r="D169" t="s">
        <v>452</v>
      </c>
      <c r="E169" t="s">
        <v>557</v>
      </c>
      <c r="F169" t="s">
        <v>47</v>
      </c>
      <c r="G169" t="s">
        <v>48</v>
      </c>
      <c r="J169" t="s">
        <v>48</v>
      </c>
      <c r="O169" t="s">
        <v>1221</v>
      </c>
      <c r="P169" t="s">
        <v>1222</v>
      </c>
      <c r="Q169" t="s">
        <v>1223</v>
      </c>
      <c r="R169" t="s">
        <v>1224</v>
      </c>
      <c r="S169" t="s">
        <v>1225</v>
      </c>
      <c r="U169" t="s">
        <v>102</v>
      </c>
      <c r="V169" t="s">
        <v>87</v>
      </c>
      <c r="W169" t="s">
        <v>60</v>
      </c>
      <c r="X169">
        <v>94089</v>
      </c>
      <c r="Y169" t="s">
        <v>50</v>
      </c>
    </row>
    <row r="170" spans="1:25" x14ac:dyDescent="0.2">
      <c r="A170" t="s">
        <v>427</v>
      </c>
      <c r="B170" t="s">
        <v>1226</v>
      </c>
      <c r="C170" t="s">
        <v>1227</v>
      </c>
      <c r="D170" t="s">
        <v>452</v>
      </c>
      <c r="E170" t="s">
        <v>1228</v>
      </c>
      <c r="F170" t="s">
        <v>47</v>
      </c>
      <c r="G170" t="s">
        <v>48</v>
      </c>
      <c r="I170" t="s">
        <v>48</v>
      </c>
      <c r="J170" t="s">
        <v>48</v>
      </c>
      <c r="K170" t="s">
        <v>48</v>
      </c>
      <c r="L170" t="s">
        <v>48</v>
      </c>
      <c r="N170" t="s">
        <v>91</v>
      </c>
      <c r="O170" t="s">
        <v>1229</v>
      </c>
      <c r="P170" t="s">
        <v>1230</v>
      </c>
      <c r="Q170" t="s">
        <v>1231</v>
      </c>
      <c r="R170">
        <v>4915164957297</v>
      </c>
      <c r="S170" t="s">
        <v>1232</v>
      </c>
      <c r="U170" t="s">
        <v>1233</v>
      </c>
      <c r="W170" t="s">
        <v>54</v>
      </c>
      <c r="X170">
        <v>89073</v>
      </c>
      <c r="Y170" t="s">
        <v>50</v>
      </c>
    </row>
    <row r="171" spans="1:25" x14ac:dyDescent="0.2">
      <c r="A171" t="s">
        <v>1234</v>
      </c>
      <c r="B171" t="s">
        <v>1235</v>
      </c>
      <c r="C171" t="s">
        <v>1236</v>
      </c>
      <c r="D171" t="s">
        <v>17</v>
      </c>
      <c r="E171" t="s">
        <v>5</v>
      </c>
      <c r="F171" t="s">
        <v>47</v>
      </c>
      <c r="G171" t="s">
        <v>48</v>
      </c>
      <c r="N171" t="s">
        <v>1237</v>
      </c>
      <c r="O171" t="s">
        <v>1238</v>
      </c>
      <c r="P171" t="s">
        <v>1239</v>
      </c>
      <c r="Q171" t="s">
        <v>1240</v>
      </c>
      <c r="R171" t="s">
        <v>1241</v>
      </c>
      <c r="S171" t="s">
        <v>1242</v>
      </c>
      <c r="U171" t="s">
        <v>1243</v>
      </c>
      <c r="V171" t="s">
        <v>279</v>
      </c>
      <c r="W171" t="s">
        <v>60</v>
      </c>
      <c r="X171">
        <v>48326</v>
      </c>
      <c r="Y171" t="s">
        <v>50</v>
      </c>
    </row>
    <row r="172" spans="1:25" x14ac:dyDescent="0.2">
      <c r="A172" t="s">
        <v>1234</v>
      </c>
      <c r="B172" t="s">
        <v>1235</v>
      </c>
      <c r="C172" t="s">
        <v>1236</v>
      </c>
      <c r="D172" t="s">
        <v>17</v>
      </c>
      <c r="E172" t="s">
        <v>5</v>
      </c>
      <c r="F172" t="s">
        <v>47</v>
      </c>
      <c r="J172" t="s">
        <v>48</v>
      </c>
      <c r="O172" t="s">
        <v>66</v>
      </c>
      <c r="P172" t="s">
        <v>67</v>
      </c>
      <c r="Q172" t="s">
        <v>1244</v>
      </c>
      <c r="S172" t="s">
        <v>1245</v>
      </c>
      <c r="U172" t="s">
        <v>1246</v>
      </c>
      <c r="V172" t="s">
        <v>277</v>
      </c>
      <c r="W172" t="s">
        <v>60</v>
      </c>
      <c r="X172">
        <v>8873</v>
      </c>
      <c r="Y172" t="s">
        <v>50</v>
      </c>
    </row>
    <row r="173" spans="1:25" x14ac:dyDescent="0.2">
      <c r="A173" t="s">
        <v>1247</v>
      </c>
      <c r="B173" t="s">
        <v>1248</v>
      </c>
      <c r="C173" t="s">
        <v>1249</v>
      </c>
      <c r="D173" t="s">
        <v>596</v>
      </c>
      <c r="F173" t="s">
        <v>47</v>
      </c>
      <c r="G173" t="s">
        <v>48</v>
      </c>
      <c r="J173" t="s">
        <v>48</v>
      </c>
      <c r="O173" t="s">
        <v>184</v>
      </c>
      <c r="P173" t="s">
        <v>1250</v>
      </c>
      <c r="Q173" t="s">
        <v>1251</v>
      </c>
      <c r="S173" t="s">
        <v>1252</v>
      </c>
      <c r="T173" t="s">
        <v>1253</v>
      </c>
      <c r="U173" t="s">
        <v>1254</v>
      </c>
      <c r="V173" t="s">
        <v>516</v>
      </c>
      <c r="W173" t="s">
        <v>60</v>
      </c>
      <c r="X173">
        <v>80302</v>
      </c>
      <c r="Y173" t="s">
        <v>50</v>
      </c>
    </row>
    <row r="174" spans="1:25" x14ac:dyDescent="0.2">
      <c r="A174" t="s">
        <v>13</v>
      </c>
      <c r="B174" t="s">
        <v>351</v>
      </c>
      <c r="C174" t="s">
        <v>352</v>
      </c>
      <c r="D174" t="s">
        <v>173</v>
      </c>
      <c r="E174" t="s">
        <v>557</v>
      </c>
      <c r="F174" t="s">
        <v>47</v>
      </c>
      <c r="H174" t="s">
        <v>48</v>
      </c>
      <c r="O174" t="s">
        <v>1255</v>
      </c>
      <c r="P174" t="s">
        <v>1256</v>
      </c>
      <c r="Q174" t="s">
        <v>1257</v>
      </c>
      <c r="S174" t="s">
        <v>353</v>
      </c>
      <c r="U174" t="s">
        <v>217</v>
      </c>
      <c r="V174" t="s">
        <v>87</v>
      </c>
      <c r="W174" t="s">
        <v>60</v>
      </c>
      <c r="X174">
        <v>95054</v>
      </c>
      <c r="Y174" t="s">
        <v>50</v>
      </c>
    </row>
    <row r="175" spans="1:25" x14ac:dyDescent="0.2">
      <c r="A175" t="s">
        <v>13</v>
      </c>
      <c r="B175" t="s">
        <v>351</v>
      </c>
      <c r="C175" t="s">
        <v>352</v>
      </c>
      <c r="D175" t="s">
        <v>173</v>
      </c>
      <c r="E175" t="s">
        <v>557</v>
      </c>
      <c r="F175" t="s">
        <v>47</v>
      </c>
      <c r="H175" t="s">
        <v>48</v>
      </c>
      <c r="L175" t="s">
        <v>48</v>
      </c>
      <c r="N175" t="s">
        <v>355</v>
      </c>
      <c r="O175" t="s">
        <v>356</v>
      </c>
      <c r="P175" t="s">
        <v>357</v>
      </c>
      <c r="Q175" t="s">
        <v>1258</v>
      </c>
      <c r="R175">
        <v>358407655800</v>
      </c>
      <c r="S175" t="s">
        <v>1259</v>
      </c>
      <c r="T175" t="s">
        <v>1260</v>
      </c>
      <c r="U175" t="s">
        <v>1261</v>
      </c>
      <c r="W175" t="s">
        <v>349</v>
      </c>
      <c r="X175" t="s">
        <v>49</v>
      </c>
      <c r="Y175" t="s">
        <v>50</v>
      </c>
    </row>
    <row r="176" spans="1:25" x14ac:dyDescent="0.2">
      <c r="A176" t="s">
        <v>13</v>
      </c>
      <c r="B176" t="s">
        <v>351</v>
      </c>
      <c r="C176" t="s">
        <v>352</v>
      </c>
      <c r="D176" t="s">
        <v>173</v>
      </c>
      <c r="E176" t="s">
        <v>557</v>
      </c>
      <c r="F176" t="s">
        <v>47</v>
      </c>
      <c r="J176" t="s">
        <v>48</v>
      </c>
      <c r="O176" t="s">
        <v>1262</v>
      </c>
      <c r="P176" t="s">
        <v>357</v>
      </c>
      <c r="Q176" t="s">
        <v>1263</v>
      </c>
      <c r="S176" t="s">
        <v>1264</v>
      </c>
      <c r="T176" t="s">
        <v>1265</v>
      </c>
      <c r="U176" t="s">
        <v>358</v>
      </c>
      <c r="V176" t="s">
        <v>73</v>
      </c>
      <c r="W176" t="s">
        <v>359</v>
      </c>
      <c r="X176">
        <v>484</v>
      </c>
      <c r="Y176" t="s">
        <v>50</v>
      </c>
    </row>
    <row r="177" spans="1:25" x14ac:dyDescent="0.2">
      <c r="A177" t="s">
        <v>13</v>
      </c>
      <c r="B177" t="s">
        <v>351</v>
      </c>
      <c r="C177" t="s">
        <v>352</v>
      </c>
      <c r="D177" t="s">
        <v>173</v>
      </c>
      <c r="E177" t="s">
        <v>557</v>
      </c>
      <c r="F177" t="s">
        <v>47</v>
      </c>
      <c r="G177" t="s">
        <v>48</v>
      </c>
      <c r="O177" t="s">
        <v>1266</v>
      </c>
      <c r="P177" t="s">
        <v>119</v>
      </c>
      <c r="Q177" t="s">
        <v>1267</v>
      </c>
      <c r="S177" t="s">
        <v>1264</v>
      </c>
      <c r="T177" t="s">
        <v>1265</v>
      </c>
      <c r="U177" t="s">
        <v>358</v>
      </c>
      <c r="V177" t="s">
        <v>73</v>
      </c>
      <c r="W177" t="s">
        <v>359</v>
      </c>
      <c r="X177">
        <v>484</v>
      </c>
      <c r="Y177" t="s">
        <v>50</v>
      </c>
    </row>
    <row r="178" spans="1:25" x14ac:dyDescent="0.2">
      <c r="A178" t="s">
        <v>1268</v>
      </c>
      <c r="B178" t="s">
        <v>1269</v>
      </c>
      <c r="C178" t="s">
        <v>1270</v>
      </c>
      <c r="D178" t="s">
        <v>173</v>
      </c>
      <c r="E178" t="s">
        <v>557</v>
      </c>
      <c r="F178" t="s">
        <v>47</v>
      </c>
      <c r="H178" t="s">
        <v>48</v>
      </c>
      <c r="N178" t="s">
        <v>1271</v>
      </c>
      <c r="O178" t="s">
        <v>1272</v>
      </c>
      <c r="P178" t="s">
        <v>1273</v>
      </c>
      <c r="Q178" t="s">
        <v>1274</v>
      </c>
      <c r="R178">
        <v>358407405479</v>
      </c>
      <c r="S178" t="s">
        <v>1275</v>
      </c>
      <c r="U178" t="s">
        <v>354</v>
      </c>
      <c r="W178" t="s">
        <v>349</v>
      </c>
      <c r="X178">
        <v>90220</v>
      </c>
      <c r="Y178" t="s">
        <v>50</v>
      </c>
    </row>
    <row r="179" spans="1:25" x14ac:dyDescent="0.2">
      <c r="A179" t="s">
        <v>1268</v>
      </c>
      <c r="B179" t="s">
        <v>1269</v>
      </c>
      <c r="C179" t="s">
        <v>1270</v>
      </c>
      <c r="D179" t="s">
        <v>173</v>
      </c>
      <c r="E179" t="s">
        <v>557</v>
      </c>
      <c r="F179" t="s">
        <v>47</v>
      </c>
      <c r="G179" t="s">
        <v>48</v>
      </c>
      <c r="J179" t="s">
        <v>48</v>
      </c>
      <c r="O179" t="s">
        <v>169</v>
      </c>
      <c r="P179" t="s">
        <v>1276</v>
      </c>
      <c r="Q179" t="s">
        <v>1277</v>
      </c>
      <c r="R179" t="s">
        <v>1278</v>
      </c>
      <c r="S179" t="s">
        <v>1279</v>
      </c>
      <c r="U179" t="s">
        <v>1280</v>
      </c>
      <c r="W179" t="s">
        <v>349</v>
      </c>
      <c r="X179">
        <v>21</v>
      </c>
      <c r="Y179" t="s">
        <v>50</v>
      </c>
    </row>
    <row r="180" spans="1:25" x14ac:dyDescent="0.2">
      <c r="A180" t="s">
        <v>428</v>
      </c>
      <c r="B180" t="s">
        <v>1281</v>
      </c>
      <c r="C180" t="s">
        <v>1282</v>
      </c>
      <c r="D180" t="s">
        <v>452</v>
      </c>
      <c r="E180" t="s">
        <v>489</v>
      </c>
      <c r="F180" t="s">
        <v>47</v>
      </c>
      <c r="H180" t="s">
        <v>48</v>
      </c>
      <c r="N180" t="s">
        <v>64</v>
      </c>
      <c r="O180" t="s">
        <v>1283</v>
      </c>
      <c r="P180" t="s">
        <v>1284</v>
      </c>
      <c r="Q180" t="s">
        <v>1285</v>
      </c>
      <c r="R180" t="s">
        <v>1286</v>
      </c>
      <c r="S180" t="s">
        <v>1287</v>
      </c>
      <c r="U180" t="s">
        <v>1288</v>
      </c>
      <c r="V180" t="s">
        <v>279</v>
      </c>
      <c r="W180" t="s">
        <v>60</v>
      </c>
      <c r="X180">
        <v>48067</v>
      </c>
      <c r="Y180" t="s">
        <v>50</v>
      </c>
    </row>
    <row r="181" spans="1:25" x14ac:dyDescent="0.2">
      <c r="A181" t="s">
        <v>428</v>
      </c>
      <c r="B181" t="s">
        <v>1281</v>
      </c>
      <c r="C181" t="s">
        <v>1282</v>
      </c>
      <c r="D181" t="s">
        <v>452</v>
      </c>
      <c r="E181" t="s">
        <v>489</v>
      </c>
      <c r="F181" t="s">
        <v>47</v>
      </c>
      <c r="G181" t="s">
        <v>48</v>
      </c>
      <c r="J181" t="s">
        <v>48</v>
      </c>
      <c r="N181" t="s">
        <v>57</v>
      </c>
      <c r="O181" t="s">
        <v>51</v>
      </c>
      <c r="P181" t="s">
        <v>1289</v>
      </c>
      <c r="Q181" t="s">
        <v>1290</v>
      </c>
      <c r="R181" t="s">
        <v>1291</v>
      </c>
      <c r="S181" t="s">
        <v>1287</v>
      </c>
      <c r="U181" t="s">
        <v>1288</v>
      </c>
      <c r="V181" t="s">
        <v>279</v>
      </c>
      <c r="W181" t="s">
        <v>60</v>
      </c>
      <c r="X181">
        <v>48067</v>
      </c>
      <c r="Y181" t="s">
        <v>50</v>
      </c>
    </row>
    <row r="182" spans="1:25" x14ac:dyDescent="0.2">
      <c r="A182" t="s">
        <v>1292</v>
      </c>
      <c r="B182" t="s">
        <v>1293</v>
      </c>
      <c r="C182" t="s">
        <v>1294</v>
      </c>
      <c r="D182" t="s">
        <v>452</v>
      </c>
      <c r="E182" t="s">
        <v>489</v>
      </c>
      <c r="F182" t="s">
        <v>47</v>
      </c>
      <c r="G182" t="s">
        <v>48</v>
      </c>
      <c r="J182" t="s">
        <v>48</v>
      </c>
      <c r="N182" t="s">
        <v>1295</v>
      </c>
      <c r="O182" t="s">
        <v>1296</v>
      </c>
      <c r="P182" t="s">
        <v>1297</v>
      </c>
      <c r="Q182" t="s">
        <v>1298</v>
      </c>
      <c r="R182" t="s">
        <v>1299</v>
      </c>
      <c r="S182" t="s">
        <v>1300</v>
      </c>
      <c r="T182" t="s">
        <v>1301</v>
      </c>
      <c r="U182" t="s">
        <v>1302</v>
      </c>
      <c r="V182" t="s">
        <v>205</v>
      </c>
      <c r="W182" t="s">
        <v>60</v>
      </c>
      <c r="X182">
        <v>22030</v>
      </c>
      <c r="Y182" t="s">
        <v>50</v>
      </c>
    </row>
    <row r="183" spans="1:25" x14ac:dyDescent="0.2">
      <c r="A183" t="s">
        <v>1292</v>
      </c>
      <c r="B183" t="s">
        <v>1293</v>
      </c>
      <c r="C183" t="s">
        <v>1294</v>
      </c>
      <c r="D183" t="s">
        <v>452</v>
      </c>
      <c r="E183" t="s">
        <v>489</v>
      </c>
      <c r="F183" t="s">
        <v>47</v>
      </c>
      <c r="H183" t="s">
        <v>48</v>
      </c>
      <c r="I183" t="s">
        <v>48</v>
      </c>
      <c r="K183" t="s">
        <v>48</v>
      </c>
      <c r="N183" t="s">
        <v>1303</v>
      </c>
      <c r="O183" t="s">
        <v>1304</v>
      </c>
      <c r="P183" t="s">
        <v>281</v>
      </c>
      <c r="Q183" t="s">
        <v>1305</v>
      </c>
      <c r="R183" t="s">
        <v>1306</v>
      </c>
      <c r="S183" t="s">
        <v>1300</v>
      </c>
      <c r="T183" t="s">
        <v>1301</v>
      </c>
      <c r="U183" t="s">
        <v>1302</v>
      </c>
      <c r="V183" t="s">
        <v>205</v>
      </c>
      <c r="W183" t="s">
        <v>60</v>
      </c>
      <c r="X183">
        <v>22030</v>
      </c>
      <c r="Y183" t="s">
        <v>50</v>
      </c>
    </row>
    <row r="184" spans="1:25" x14ac:dyDescent="0.2">
      <c r="A184" t="s">
        <v>1307</v>
      </c>
      <c r="B184" t="s">
        <v>1308</v>
      </c>
      <c r="C184" t="s">
        <v>1309</v>
      </c>
      <c r="D184" t="s">
        <v>452</v>
      </c>
      <c r="E184" t="s">
        <v>557</v>
      </c>
      <c r="F184" t="s">
        <v>47</v>
      </c>
      <c r="G184" t="s">
        <v>48</v>
      </c>
      <c r="J184" t="s">
        <v>48</v>
      </c>
      <c r="N184" t="s">
        <v>530</v>
      </c>
      <c r="O184" t="s">
        <v>1310</v>
      </c>
      <c r="P184" t="s">
        <v>1311</v>
      </c>
      <c r="Q184" t="s">
        <v>1312</v>
      </c>
      <c r="R184">
        <v>8176892334</v>
      </c>
      <c r="S184" t="s">
        <v>1313</v>
      </c>
      <c r="U184" t="s">
        <v>1314</v>
      </c>
      <c r="V184" t="s">
        <v>177</v>
      </c>
      <c r="W184" t="s">
        <v>60</v>
      </c>
      <c r="X184">
        <v>77845</v>
      </c>
      <c r="Y184" t="s">
        <v>50</v>
      </c>
    </row>
    <row r="185" spans="1:25" x14ac:dyDescent="0.2">
      <c r="A185" t="s">
        <v>1307</v>
      </c>
      <c r="B185" t="s">
        <v>1308</v>
      </c>
      <c r="C185" t="s">
        <v>1309</v>
      </c>
      <c r="D185" t="s">
        <v>452</v>
      </c>
      <c r="E185" t="s">
        <v>557</v>
      </c>
      <c r="F185" t="s">
        <v>47</v>
      </c>
      <c r="H185" t="s">
        <v>48</v>
      </c>
      <c r="I185" t="s">
        <v>48</v>
      </c>
      <c r="K185" t="s">
        <v>48</v>
      </c>
      <c r="N185" t="s">
        <v>1315</v>
      </c>
      <c r="O185" t="s">
        <v>1316</v>
      </c>
      <c r="P185" t="s">
        <v>1317</v>
      </c>
      <c r="Q185" t="s">
        <v>1318</v>
      </c>
      <c r="R185" t="s">
        <v>1319</v>
      </c>
      <c r="S185" t="s">
        <v>1313</v>
      </c>
      <c r="U185" t="s">
        <v>1314</v>
      </c>
      <c r="V185" t="s">
        <v>177</v>
      </c>
      <c r="W185" t="s">
        <v>60</v>
      </c>
      <c r="X185">
        <v>77845</v>
      </c>
      <c r="Y185" t="s">
        <v>50</v>
      </c>
    </row>
    <row r="186" spans="1:25" x14ac:dyDescent="0.2">
      <c r="A186" t="s">
        <v>14</v>
      </c>
      <c r="B186" t="s">
        <v>360</v>
      </c>
      <c r="C186" t="s">
        <v>361</v>
      </c>
      <c r="D186" t="s">
        <v>173</v>
      </c>
      <c r="E186" t="s">
        <v>557</v>
      </c>
      <c r="F186" t="s">
        <v>47</v>
      </c>
      <c r="G186" t="s">
        <v>48</v>
      </c>
      <c r="N186" t="s">
        <v>61</v>
      </c>
      <c r="O186" t="s">
        <v>362</v>
      </c>
      <c r="P186" t="s">
        <v>363</v>
      </c>
      <c r="Q186" t="s">
        <v>364</v>
      </c>
      <c r="R186">
        <v>358408233360</v>
      </c>
      <c r="S186" t="s">
        <v>1320</v>
      </c>
      <c r="U186" t="s">
        <v>1321</v>
      </c>
      <c r="W186" t="s">
        <v>349</v>
      </c>
      <c r="X186">
        <v>2160</v>
      </c>
      <c r="Y186" t="s">
        <v>50</v>
      </c>
    </row>
    <row r="187" spans="1:25" x14ac:dyDescent="0.2">
      <c r="A187" t="s">
        <v>14</v>
      </c>
      <c r="B187" t="s">
        <v>360</v>
      </c>
      <c r="C187" t="s">
        <v>361</v>
      </c>
      <c r="D187" t="s">
        <v>173</v>
      </c>
      <c r="E187" t="s">
        <v>557</v>
      </c>
      <c r="F187" t="s">
        <v>47</v>
      </c>
      <c r="J187" t="s">
        <v>48</v>
      </c>
      <c r="O187" t="s">
        <v>365</v>
      </c>
      <c r="P187" t="s">
        <v>365</v>
      </c>
      <c r="Q187" t="s">
        <v>1322</v>
      </c>
      <c r="S187" t="s">
        <v>1320</v>
      </c>
      <c r="U187" t="s">
        <v>1321</v>
      </c>
      <c r="W187" t="s">
        <v>349</v>
      </c>
      <c r="X187">
        <v>2160</v>
      </c>
      <c r="Y187" t="s">
        <v>50</v>
      </c>
    </row>
    <row r="188" spans="1:25" x14ac:dyDescent="0.2">
      <c r="A188" t="s">
        <v>14</v>
      </c>
      <c r="B188" t="s">
        <v>360</v>
      </c>
      <c r="C188" t="s">
        <v>361</v>
      </c>
      <c r="D188" t="s">
        <v>173</v>
      </c>
      <c r="E188" t="s">
        <v>557</v>
      </c>
      <c r="F188" t="s">
        <v>47</v>
      </c>
      <c r="K188" t="s">
        <v>48</v>
      </c>
      <c r="N188" t="s">
        <v>508</v>
      </c>
      <c r="O188" t="s">
        <v>1323</v>
      </c>
      <c r="P188" t="s">
        <v>1324</v>
      </c>
      <c r="Q188" t="s">
        <v>1325</v>
      </c>
      <c r="S188" t="s">
        <v>1320</v>
      </c>
      <c r="U188" t="s">
        <v>1321</v>
      </c>
      <c r="W188" t="s">
        <v>349</v>
      </c>
      <c r="X188">
        <v>2160</v>
      </c>
      <c r="Y188" t="s">
        <v>50</v>
      </c>
    </row>
    <row r="189" spans="1:25" x14ac:dyDescent="0.2">
      <c r="A189" t="s">
        <v>1326</v>
      </c>
      <c r="B189" t="s">
        <v>1327</v>
      </c>
      <c r="C189" t="s">
        <v>1328</v>
      </c>
      <c r="D189" t="s">
        <v>173</v>
      </c>
      <c r="E189" t="s">
        <v>536</v>
      </c>
      <c r="F189" t="s">
        <v>47</v>
      </c>
      <c r="G189" t="s">
        <v>48</v>
      </c>
      <c r="N189" t="s">
        <v>1329</v>
      </c>
      <c r="O189" t="s">
        <v>244</v>
      </c>
      <c r="P189" t="s">
        <v>1330</v>
      </c>
      <c r="Q189" t="s">
        <v>1331</v>
      </c>
      <c r="R189" t="s">
        <v>1332</v>
      </c>
      <c r="S189" t="s">
        <v>1333</v>
      </c>
      <c r="U189" t="s">
        <v>1334</v>
      </c>
      <c r="V189" t="s">
        <v>1335</v>
      </c>
      <c r="W189" t="s">
        <v>60</v>
      </c>
      <c r="X189">
        <v>4106</v>
      </c>
      <c r="Y189" t="s">
        <v>50</v>
      </c>
    </row>
    <row r="190" spans="1:25" x14ac:dyDescent="0.2">
      <c r="A190" t="s">
        <v>1326</v>
      </c>
      <c r="B190" t="s">
        <v>1327</v>
      </c>
      <c r="C190" t="s">
        <v>1328</v>
      </c>
      <c r="D190" t="s">
        <v>173</v>
      </c>
      <c r="E190" t="s">
        <v>536</v>
      </c>
      <c r="F190" t="s">
        <v>47</v>
      </c>
      <c r="H190" t="s">
        <v>48</v>
      </c>
      <c r="N190" t="s">
        <v>1336</v>
      </c>
      <c r="O190" t="s">
        <v>1337</v>
      </c>
      <c r="P190" t="s">
        <v>1338</v>
      </c>
      <c r="Q190" t="s">
        <v>1339</v>
      </c>
      <c r="R190" t="s">
        <v>1340</v>
      </c>
      <c r="S190" t="s">
        <v>1333</v>
      </c>
      <c r="U190" t="s">
        <v>1334</v>
      </c>
      <c r="V190" t="s">
        <v>1335</v>
      </c>
      <c r="W190" t="s">
        <v>60</v>
      </c>
      <c r="X190">
        <v>4106</v>
      </c>
      <c r="Y190" t="s">
        <v>50</v>
      </c>
    </row>
    <row r="191" spans="1:25" x14ac:dyDescent="0.2">
      <c r="A191" t="s">
        <v>1326</v>
      </c>
      <c r="B191" t="s">
        <v>1327</v>
      </c>
      <c r="C191" t="s">
        <v>1328</v>
      </c>
      <c r="D191" t="s">
        <v>173</v>
      </c>
      <c r="E191" t="s">
        <v>536</v>
      </c>
      <c r="F191" t="s">
        <v>47</v>
      </c>
      <c r="J191" t="s">
        <v>48</v>
      </c>
      <c r="N191" t="s">
        <v>1341</v>
      </c>
      <c r="O191" t="s">
        <v>1342</v>
      </c>
      <c r="P191" t="s">
        <v>1343</v>
      </c>
      <c r="Q191" t="s">
        <v>1344</v>
      </c>
      <c r="R191" t="s">
        <v>1345</v>
      </c>
      <c r="S191" t="s">
        <v>1333</v>
      </c>
      <c r="U191" t="s">
        <v>1334</v>
      </c>
      <c r="V191" t="s">
        <v>1335</v>
      </c>
      <c r="W191" t="s">
        <v>60</v>
      </c>
      <c r="X191">
        <v>4106</v>
      </c>
      <c r="Y191" t="s">
        <v>50</v>
      </c>
    </row>
    <row r="192" spans="1:25" x14ac:dyDescent="0.2">
      <c r="A192" t="s">
        <v>1326</v>
      </c>
      <c r="B192" t="s">
        <v>1327</v>
      </c>
      <c r="C192" t="s">
        <v>1328</v>
      </c>
      <c r="D192" t="s">
        <v>173</v>
      </c>
      <c r="E192" t="s">
        <v>536</v>
      </c>
      <c r="F192" t="s">
        <v>47</v>
      </c>
      <c r="K192" t="s">
        <v>48</v>
      </c>
      <c r="N192" t="s">
        <v>1346</v>
      </c>
      <c r="O192" t="s">
        <v>1347</v>
      </c>
      <c r="P192" t="s">
        <v>135</v>
      </c>
      <c r="Q192" t="s">
        <v>1348</v>
      </c>
      <c r="R192" t="s">
        <v>1349</v>
      </c>
      <c r="S192" t="s">
        <v>1333</v>
      </c>
      <c r="U192" t="s">
        <v>1334</v>
      </c>
      <c r="V192" t="s">
        <v>1335</v>
      </c>
      <c r="W192" t="s">
        <v>60</v>
      </c>
      <c r="X192">
        <v>4106</v>
      </c>
      <c r="Y192" t="s">
        <v>50</v>
      </c>
    </row>
    <row r="193" spans="1:25" x14ac:dyDescent="0.2">
      <c r="A193" t="s">
        <v>403</v>
      </c>
      <c r="B193" t="s">
        <v>1350</v>
      </c>
      <c r="C193" t="s">
        <v>245</v>
      </c>
      <c r="D193" t="s">
        <v>17</v>
      </c>
      <c r="E193" t="s">
        <v>557</v>
      </c>
      <c r="F193" t="s">
        <v>47</v>
      </c>
      <c r="J193" t="s">
        <v>48</v>
      </c>
      <c r="O193" t="s">
        <v>1351</v>
      </c>
      <c r="P193" t="s">
        <v>67</v>
      </c>
      <c r="Q193" t="s">
        <v>1352</v>
      </c>
      <c r="S193" t="s">
        <v>246</v>
      </c>
      <c r="U193" t="s">
        <v>163</v>
      </c>
      <c r="V193" t="s">
        <v>164</v>
      </c>
      <c r="W193" t="s">
        <v>60</v>
      </c>
      <c r="X193">
        <v>85226</v>
      </c>
      <c r="Y193" t="s">
        <v>50</v>
      </c>
    </row>
    <row r="194" spans="1:25" x14ac:dyDescent="0.2">
      <c r="A194" t="s">
        <v>403</v>
      </c>
      <c r="B194" t="s">
        <v>1350</v>
      </c>
      <c r="C194" t="s">
        <v>245</v>
      </c>
      <c r="D194" t="s">
        <v>17</v>
      </c>
      <c r="E194" t="s">
        <v>557</v>
      </c>
      <c r="F194" t="s">
        <v>47</v>
      </c>
      <c r="G194" t="s">
        <v>48</v>
      </c>
      <c r="N194" t="s">
        <v>1353</v>
      </c>
      <c r="O194" t="s">
        <v>318</v>
      </c>
      <c r="P194" t="s">
        <v>1354</v>
      </c>
      <c r="Q194" t="s">
        <v>1355</v>
      </c>
      <c r="R194" t="s">
        <v>1356</v>
      </c>
      <c r="S194" t="s">
        <v>246</v>
      </c>
      <c r="U194" t="s">
        <v>163</v>
      </c>
      <c r="V194" t="s">
        <v>164</v>
      </c>
      <c r="W194" t="s">
        <v>60</v>
      </c>
      <c r="X194">
        <v>85226</v>
      </c>
      <c r="Y194" t="s">
        <v>50</v>
      </c>
    </row>
  </sheetData>
  <sortState xmlns:xlrd2="http://schemas.microsoft.com/office/spreadsheetml/2017/richdata2" ref="A2:Y420">
    <sortCondition ref="G2:G42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74084-96E5-8C43-AA89-13A7043BAD64}">
  <dimension ref="B3:S27"/>
  <sheetViews>
    <sheetView topLeftCell="A2" zoomScale="190" zoomScaleNormal="190" workbookViewId="0">
      <selection activeCell="B22" sqref="B22"/>
    </sheetView>
  </sheetViews>
  <sheetFormatPr baseColWidth="10" defaultRowHeight="15" x14ac:dyDescent="0.2"/>
  <cols>
    <col min="2" max="2" width="42.6640625" bestFit="1" customWidth="1"/>
    <col min="3" max="3" width="12.6640625" bestFit="1" customWidth="1"/>
    <col min="4" max="4" width="22.83203125" bestFit="1" customWidth="1"/>
    <col min="5" max="5" width="15.1640625" bestFit="1" customWidth="1"/>
    <col min="18" max="19" width="0" hidden="1" customWidth="1"/>
  </cols>
  <sheetData>
    <row r="3" spans="2:19" x14ac:dyDescent="0.2">
      <c r="R3" s="146" t="s">
        <v>26</v>
      </c>
      <c r="S3" s="146" t="s">
        <v>1401</v>
      </c>
    </row>
    <row r="4" spans="2:19" x14ac:dyDescent="0.2">
      <c r="R4" t="s">
        <v>16</v>
      </c>
      <c r="S4" s="147">
        <v>75000</v>
      </c>
    </row>
    <row r="5" spans="2:19" x14ac:dyDescent="0.2">
      <c r="B5" s="125" t="s">
        <v>1378</v>
      </c>
      <c r="C5" t="s">
        <v>1398</v>
      </c>
      <c r="D5" t="s">
        <v>1403</v>
      </c>
      <c r="E5" t="s">
        <v>1383</v>
      </c>
      <c r="R5" t="s">
        <v>17</v>
      </c>
      <c r="S5" s="147">
        <v>30000</v>
      </c>
    </row>
    <row r="6" spans="2:19" x14ac:dyDescent="0.2">
      <c r="B6" s="93" t="s">
        <v>1379</v>
      </c>
      <c r="C6" s="126">
        <v>48</v>
      </c>
      <c r="D6" s="147">
        <v>767000</v>
      </c>
      <c r="E6" s="126">
        <v>48</v>
      </c>
      <c r="R6" t="s">
        <v>173</v>
      </c>
      <c r="S6" s="147">
        <v>12000</v>
      </c>
    </row>
    <row r="7" spans="2:19" x14ac:dyDescent="0.2">
      <c r="B7" s="93" t="s">
        <v>1380</v>
      </c>
      <c r="C7" s="126">
        <v>16</v>
      </c>
      <c r="D7" s="147">
        <v>162000</v>
      </c>
      <c r="E7" s="126">
        <v>16</v>
      </c>
      <c r="R7" t="s">
        <v>1402</v>
      </c>
      <c r="S7" s="147">
        <v>5000</v>
      </c>
    </row>
    <row r="8" spans="2:19" x14ac:dyDescent="0.2">
      <c r="B8" s="143" t="s">
        <v>173</v>
      </c>
      <c r="C8" s="126">
        <v>13</v>
      </c>
      <c r="D8" s="147">
        <v>156000</v>
      </c>
      <c r="E8" s="126">
        <v>13</v>
      </c>
      <c r="R8" t="s">
        <v>434</v>
      </c>
      <c r="S8" s="147">
        <v>2000</v>
      </c>
    </row>
    <row r="9" spans="2:19" x14ac:dyDescent="0.2">
      <c r="B9" s="152" t="s">
        <v>437</v>
      </c>
      <c r="C9" s="126">
        <v>1</v>
      </c>
      <c r="D9" s="147">
        <v>12000</v>
      </c>
      <c r="E9" s="126">
        <v>1</v>
      </c>
    </row>
    <row r="10" spans="2:19" x14ac:dyDescent="0.2">
      <c r="B10" s="152" t="s">
        <v>373</v>
      </c>
      <c r="C10" s="126">
        <v>1</v>
      </c>
      <c r="D10" s="147">
        <v>12000</v>
      </c>
      <c r="E10" s="126">
        <v>1</v>
      </c>
    </row>
    <row r="11" spans="2:19" x14ac:dyDescent="0.2">
      <c r="B11" s="152" t="s">
        <v>7</v>
      </c>
      <c r="C11" s="126">
        <v>1</v>
      </c>
      <c r="D11" s="147">
        <v>12000</v>
      </c>
      <c r="E11" s="126">
        <v>1</v>
      </c>
    </row>
    <row r="12" spans="2:19" x14ac:dyDescent="0.2">
      <c r="B12" s="152" t="s">
        <v>9</v>
      </c>
      <c r="C12" s="126">
        <v>1</v>
      </c>
      <c r="D12" s="147">
        <v>12000</v>
      </c>
      <c r="E12" s="126">
        <v>1</v>
      </c>
    </row>
    <row r="13" spans="2:19" x14ac:dyDescent="0.2">
      <c r="B13" s="152" t="s">
        <v>381</v>
      </c>
      <c r="C13" s="126">
        <v>1</v>
      </c>
      <c r="D13" s="147">
        <v>12000</v>
      </c>
      <c r="E13" s="126">
        <v>1</v>
      </c>
    </row>
    <row r="14" spans="2:19" x14ac:dyDescent="0.2">
      <c r="B14" s="152" t="s">
        <v>10</v>
      </c>
      <c r="C14" s="126">
        <v>1</v>
      </c>
      <c r="D14" s="147">
        <v>12000</v>
      </c>
      <c r="E14" s="126">
        <v>1</v>
      </c>
    </row>
    <row r="15" spans="2:19" x14ac:dyDescent="0.2">
      <c r="B15" s="152" t="s">
        <v>384</v>
      </c>
      <c r="C15" s="126">
        <v>1</v>
      </c>
      <c r="D15" s="147">
        <v>12000</v>
      </c>
      <c r="E15" s="126">
        <v>1</v>
      </c>
    </row>
    <row r="16" spans="2:19" x14ac:dyDescent="0.2">
      <c r="B16" s="152" t="s">
        <v>385</v>
      </c>
      <c r="C16" s="126">
        <v>1</v>
      </c>
      <c r="D16" s="147">
        <v>12000</v>
      </c>
      <c r="E16" s="126">
        <v>1</v>
      </c>
    </row>
    <row r="17" spans="2:5" x14ac:dyDescent="0.2">
      <c r="B17" s="152" t="s">
        <v>389</v>
      </c>
      <c r="C17" s="126">
        <v>1</v>
      </c>
      <c r="D17" s="147">
        <v>12000</v>
      </c>
      <c r="E17" s="126">
        <v>1</v>
      </c>
    </row>
    <row r="18" spans="2:5" x14ac:dyDescent="0.2">
      <c r="B18" s="152" t="s">
        <v>12</v>
      </c>
      <c r="C18" s="126">
        <v>1</v>
      </c>
      <c r="D18" s="147">
        <v>12000</v>
      </c>
      <c r="E18" s="126">
        <v>1</v>
      </c>
    </row>
    <row r="19" spans="2:5" x14ac:dyDescent="0.2">
      <c r="B19" s="152" t="s">
        <v>390</v>
      </c>
      <c r="C19" s="126">
        <v>1</v>
      </c>
      <c r="D19" s="147">
        <v>12000</v>
      </c>
      <c r="E19" s="126">
        <v>1</v>
      </c>
    </row>
    <row r="20" spans="2:5" x14ac:dyDescent="0.2">
      <c r="B20" s="152" t="s">
        <v>391</v>
      </c>
      <c r="C20" s="126">
        <v>1</v>
      </c>
      <c r="D20" s="147">
        <v>12000</v>
      </c>
      <c r="E20" s="126">
        <v>1</v>
      </c>
    </row>
    <row r="21" spans="2:5" x14ac:dyDescent="0.2">
      <c r="B21" s="152" t="s">
        <v>394</v>
      </c>
      <c r="C21" s="126">
        <v>1</v>
      </c>
      <c r="D21" s="147">
        <v>12000</v>
      </c>
      <c r="E21" s="126">
        <v>1</v>
      </c>
    </row>
    <row r="22" spans="2:5" x14ac:dyDescent="0.2">
      <c r="B22" s="143" t="s">
        <v>434</v>
      </c>
      <c r="C22" s="126">
        <v>3</v>
      </c>
      <c r="D22" s="147">
        <v>6000</v>
      </c>
      <c r="E22" s="126">
        <v>3</v>
      </c>
    </row>
    <row r="23" spans="2:5" x14ac:dyDescent="0.2">
      <c r="B23" s="152" t="s">
        <v>406</v>
      </c>
      <c r="C23" s="126">
        <v>1</v>
      </c>
      <c r="D23" s="147">
        <v>2000</v>
      </c>
      <c r="E23" s="126">
        <v>1</v>
      </c>
    </row>
    <row r="24" spans="2:5" x14ac:dyDescent="0.2">
      <c r="B24" s="152" t="s">
        <v>412</v>
      </c>
      <c r="C24" s="126">
        <v>1</v>
      </c>
      <c r="D24" s="147">
        <v>2000</v>
      </c>
      <c r="E24" s="126">
        <v>1</v>
      </c>
    </row>
    <row r="25" spans="2:5" x14ac:dyDescent="0.2">
      <c r="B25" s="152" t="s">
        <v>423</v>
      </c>
      <c r="C25" s="126">
        <v>1</v>
      </c>
      <c r="D25" s="147">
        <v>2000</v>
      </c>
      <c r="E25" s="126">
        <v>1</v>
      </c>
    </row>
    <row r="26" spans="2:5" x14ac:dyDescent="0.2">
      <c r="B26" s="93" t="s">
        <v>1381</v>
      </c>
      <c r="C26" s="126">
        <v>13</v>
      </c>
      <c r="D26" s="147">
        <v>104000</v>
      </c>
      <c r="E26" s="126">
        <v>13</v>
      </c>
    </row>
    <row r="27" spans="2:5" x14ac:dyDescent="0.2">
      <c r="B27" s="93" t="s">
        <v>1382</v>
      </c>
      <c r="C27" s="126">
        <v>77</v>
      </c>
      <c r="D27" s="147">
        <v>1033000</v>
      </c>
      <c r="E27" s="126">
        <v>77</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Dashboard</vt:lpstr>
      <vt:lpstr>Detailed Member Analysis</vt:lpstr>
      <vt:lpstr>Members from Weekly Report</vt:lpstr>
      <vt:lpstr>Member Status</vt:lpstr>
      <vt:lpstr>AMM</vt:lpstr>
      <vt:lpstr>marketing</vt:lpstr>
      <vt:lpstr>member_level</vt:lpstr>
      <vt:lpstr>members</vt:lpstr>
      <vt:lpstr>primary</vt:lpstr>
      <vt:lpstr>showcase</vt:lpstr>
      <vt:lpstr>target</vt:lpstr>
      <vt:lpstr>technical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MSI-PC</dc:creator>
  <cp:lastModifiedBy>Microsoft Office User</cp:lastModifiedBy>
  <dcterms:created xsi:type="dcterms:W3CDTF">2016-02-10T16:41:32Z</dcterms:created>
  <dcterms:modified xsi:type="dcterms:W3CDTF">2023-09-13T21:35:06Z</dcterms:modified>
</cp:coreProperties>
</file>